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395" windowHeight="12585" activeTab="0"/>
  </bookViews>
  <sheets>
    <sheet name="Жовква, газ" sheetId="1" r:id="rId1"/>
    <sheet name="Жовква, змішане" sheetId="2" r:id="rId2"/>
  </sheets>
  <definedNames/>
  <calcPr fullCalcOnLoad="1"/>
</workbook>
</file>

<file path=xl/sharedStrings.xml><?xml version="1.0" encoding="utf-8"?>
<sst xmlns="http://schemas.openxmlformats.org/spreadsheetml/2006/main" count="66" uniqueCount="37">
  <si>
    <t>Наймення показників</t>
  </si>
  <si>
    <t>грн/Гкал</t>
  </si>
  <si>
    <t>грн./Гкал</t>
  </si>
  <si>
    <t xml:space="preserve">Матеріальні витрати в т.ч.:        </t>
  </si>
  <si>
    <t>Амортизація</t>
  </si>
  <si>
    <t>Фонд оплати праці</t>
  </si>
  <si>
    <t>Відрахув. на соц. страх</t>
  </si>
  <si>
    <t>Інші відрахування</t>
  </si>
  <si>
    <t>Загально виробничі в т.ч.:</t>
  </si>
  <si>
    <t>Адміністративні витрати в т.ч.:</t>
  </si>
  <si>
    <t xml:space="preserve">Витрати </t>
  </si>
  <si>
    <t>Рентабельність 1,5</t>
  </si>
  <si>
    <t>Всього</t>
  </si>
  <si>
    <t>Відпуск  теплової енергії</t>
  </si>
  <si>
    <t>Транспортування</t>
  </si>
  <si>
    <t>Постачання</t>
  </si>
  <si>
    <t>Разом</t>
  </si>
  <si>
    <t>Витрати  на теплову енергію населення, 
тис. грн.</t>
  </si>
  <si>
    <t xml:space="preserve">Витрати  на теплову енергію бюдж. установи,
тис. грн. </t>
  </si>
  <si>
    <t>-         паливо</t>
  </si>
  <si>
    <t>-         електроенергія</t>
  </si>
  <si>
    <t>-         вода</t>
  </si>
  <si>
    <t>-         матеріали</t>
  </si>
  <si>
    <t>-         кап. ремонт</t>
  </si>
  <si>
    <t>-         заробітна плата</t>
  </si>
  <si>
    <t>-         нарах. на з/ту</t>
  </si>
  <si>
    <t>-         інші</t>
  </si>
  <si>
    <t>Структура тарифу на виробництво транспортування,  постачання теплової енергії  для потреб релігійних установ  та інших споживачах (без ПДВ) (котельні на змішаному паливі  м. Жовква )</t>
  </si>
  <si>
    <t xml:space="preserve">     -      електроенергія</t>
  </si>
  <si>
    <r>
      <t xml:space="preserve">Населення
</t>
    </r>
    <r>
      <rPr>
        <sz val="12"/>
        <rFont val="Times New Roman"/>
        <family val="1"/>
      </rPr>
      <t>(тис. грн.)</t>
    </r>
  </si>
  <si>
    <r>
      <t xml:space="preserve">Бюджетні установи
</t>
    </r>
    <r>
      <rPr>
        <sz val="12"/>
        <rFont val="Times New Roman"/>
        <family val="1"/>
      </rPr>
      <t>(тис. грн.)</t>
    </r>
  </si>
  <si>
    <t>Недоотримані кошти за енергоносії</t>
  </si>
  <si>
    <t>Прибуток</t>
  </si>
  <si>
    <t>Структура тарифу на теплову енергію,  її  виробництво, транспортування,  постачання  для  потреб бюджетних установ та послуги  з постачання теплової енергії  для населення на 2021-2022р.р. (без ПДВ) (котельня м. Жовква на природному газі)</t>
  </si>
  <si>
    <t>О.І. Вольський</t>
  </si>
  <si>
    <t xml:space="preserve">Жовківський міський голова </t>
  </si>
  <si>
    <t>Додаток №1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</si>
</sst>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4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 indent="4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view="pageBreakPreview" zoomScale="60" zoomScalePageLayoutView="0" workbookViewId="0" topLeftCell="A1">
      <selection activeCell="J11" sqref="J11"/>
    </sheetView>
  </sheetViews>
  <sheetFormatPr defaultColWidth="9.00390625" defaultRowHeight="12.75"/>
  <cols>
    <col min="1" max="1" width="32.25390625" style="0" customWidth="1"/>
    <col min="2" max="5" width="20.00390625" style="0" customWidth="1"/>
  </cols>
  <sheetData>
    <row r="1" ht="29.25" customHeight="1">
      <c r="E1" s="13" t="s">
        <v>36</v>
      </c>
    </row>
    <row r="2" spans="1:5" ht="74.25" customHeight="1">
      <c r="A2" s="12" t="s">
        <v>33</v>
      </c>
      <c r="B2" s="12"/>
      <c r="C2" s="12"/>
      <c r="D2" s="12"/>
      <c r="E2" s="12"/>
    </row>
    <row r="4" spans="1:5" ht="47.25">
      <c r="A4" s="7" t="s">
        <v>0</v>
      </c>
      <c r="B4" s="7" t="s">
        <v>29</v>
      </c>
      <c r="C4" s="7" t="s">
        <v>2</v>
      </c>
      <c r="D4" s="7" t="s">
        <v>30</v>
      </c>
      <c r="E4" s="7" t="s">
        <v>2</v>
      </c>
    </row>
    <row r="5" spans="1:5" ht="15.75">
      <c r="A5" s="1" t="s">
        <v>3</v>
      </c>
      <c r="B5" s="9">
        <f>SUM(B6:B10)</f>
        <v>3807.4900000000002</v>
      </c>
      <c r="C5" s="9">
        <f aca="true" t="shared" si="0" ref="C5:C25">ROUND(B5*1000/B$27,2)</f>
        <v>1305.17</v>
      </c>
      <c r="D5" s="9">
        <f>SUM(D6:D10)</f>
        <v>3283.16</v>
      </c>
      <c r="E5" s="9">
        <f aca="true" t="shared" si="1" ref="E5:E25">ROUND(D5*1000/D$27,2)</f>
        <v>1819.03</v>
      </c>
    </row>
    <row r="6" spans="1:5" ht="15.75">
      <c r="A6" s="2" t="s">
        <v>19</v>
      </c>
      <c r="B6" s="9">
        <v>3447.94</v>
      </c>
      <c r="C6" s="9">
        <f t="shared" si="0"/>
        <v>1181.92</v>
      </c>
      <c r="D6" s="9">
        <v>3060.71</v>
      </c>
      <c r="E6" s="9">
        <f t="shared" si="1"/>
        <v>1695.78</v>
      </c>
    </row>
    <row r="7" spans="1:5" ht="15.75">
      <c r="A7" s="2" t="s">
        <v>28</v>
      </c>
      <c r="B7" s="9">
        <v>236.78</v>
      </c>
      <c r="C7" s="9">
        <v>236.78</v>
      </c>
      <c r="D7" s="9">
        <v>146.49</v>
      </c>
      <c r="E7" s="9">
        <f t="shared" si="1"/>
        <v>81.16</v>
      </c>
    </row>
    <row r="8" spans="1:5" ht="15.75">
      <c r="A8" s="2" t="s">
        <v>21</v>
      </c>
      <c r="B8" s="9">
        <v>11.15</v>
      </c>
      <c r="C8" s="9">
        <v>11.15</v>
      </c>
      <c r="D8" s="9">
        <v>6.9</v>
      </c>
      <c r="E8" s="9">
        <f t="shared" si="1"/>
        <v>3.82</v>
      </c>
    </row>
    <row r="9" spans="1:5" ht="15.75">
      <c r="A9" s="2" t="s">
        <v>22</v>
      </c>
      <c r="B9" s="9">
        <v>111.62</v>
      </c>
      <c r="C9" s="9">
        <v>111.62</v>
      </c>
      <c r="D9" s="9">
        <v>69.06</v>
      </c>
      <c r="E9" s="9">
        <f t="shared" si="1"/>
        <v>38.26</v>
      </c>
    </row>
    <row r="10" spans="1:5" ht="15.75">
      <c r="A10" s="2" t="s">
        <v>23</v>
      </c>
      <c r="B10" s="9">
        <v>0</v>
      </c>
      <c r="C10" s="9">
        <f t="shared" si="0"/>
        <v>0</v>
      </c>
      <c r="D10" s="9">
        <v>0</v>
      </c>
      <c r="E10" s="9">
        <f t="shared" si="1"/>
        <v>0</v>
      </c>
    </row>
    <row r="11" spans="1:5" ht="15.75">
      <c r="A11" s="1" t="s">
        <v>4</v>
      </c>
      <c r="B11" s="9">
        <v>5.07</v>
      </c>
      <c r="C11" s="9">
        <f t="shared" si="0"/>
        <v>1.74</v>
      </c>
      <c r="D11" s="9">
        <v>3.13</v>
      </c>
      <c r="E11" s="9">
        <f t="shared" si="1"/>
        <v>1.73</v>
      </c>
    </row>
    <row r="12" spans="1:5" ht="15.75">
      <c r="A12" s="1" t="s">
        <v>5</v>
      </c>
      <c r="B12" s="9">
        <v>707.45</v>
      </c>
      <c r="C12" s="9">
        <f t="shared" si="0"/>
        <v>242.51</v>
      </c>
      <c r="D12" s="9">
        <v>437.7</v>
      </c>
      <c r="E12" s="9">
        <f t="shared" si="1"/>
        <v>242.51</v>
      </c>
    </row>
    <row r="13" spans="1:5" ht="15.75">
      <c r="A13" s="1" t="s">
        <v>6</v>
      </c>
      <c r="B13" s="9">
        <v>155.64</v>
      </c>
      <c r="C13" s="9">
        <f t="shared" si="0"/>
        <v>53.35</v>
      </c>
      <c r="D13" s="9">
        <v>96.3</v>
      </c>
      <c r="E13" s="9">
        <f t="shared" si="1"/>
        <v>53.35</v>
      </c>
    </row>
    <row r="14" spans="1:5" ht="15.75">
      <c r="A14" s="1" t="s">
        <v>7</v>
      </c>
      <c r="B14" s="9"/>
      <c r="C14" s="9">
        <f t="shared" si="0"/>
        <v>0</v>
      </c>
      <c r="D14" s="9"/>
      <c r="E14" s="9">
        <f t="shared" si="1"/>
        <v>0</v>
      </c>
    </row>
    <row r="15" spans="1:5" ht="15.75">
      <c r="A15" s="1" t="s">
        <v>8</v>
      </c>
      <c r="B15" s="9">
        <f>SUM(B16:B18)</f>
        <v>454.26</v>
      </c>
      <c r="C15" s="9">
        <f t="shared" si="0"/>
        <v>155.72</v>
      </c>
      <c r="D15" s="9">
        <f>SUM(D16:D18)</f>
        <v>281.05</v>
      </c>
      <c r="E15" s="9">
        <f t="shared" si="1"/>
        <v>155.71</v>
      </c>
    </row>
    <row r="16" spans="1:5" ht="15.75">
      <c r="A16" s="2" t="s">
        <v>24</v>
      </c>
      <c r="B16" s="9">
        <v>318.18</v>
      </c>
      <c r="C16" s="9">
        <f t="shared" si="0"/>
        <v>109.07</v>
      </c>
      <c r="D16" s="9">
        <v>196.86</v>
      </c>
      <c r="E16" s="9">
        <f t="shared" si="1"/>
        <v>109.07</v>
      </c>
    </row>
    <row r="17" spans="1:5" ht="15.75">
      <c r="A17" s="2" t="s">
        <v>25</v>
      </c>
      <c r="B17" s="9">
        <v>70</v>
      </c>
      <c r="C17" s="9">
        <f t="shared" si="0"/>
        <v>24</v>
      </c>
      <c r="D17" s="9">
        <v>43.31</v>
      </c>
      <c r="E17" s="9">
        <f t="shared" si="1"/>
        <v>24</v>
      </c>
    </row>
    <row r="18" spans="1:5" ht="15.75">
      <c r="A18" s="2" t="s">
        <v>26</v>
      </c>
      <c r="B18" s="9">
        <v>66.08</v>
      </c>
      <c r="C18" s="9">
        <f t="shared" si="0"/>
        <v>22.65</v>
      </c>
      <c r="D18" s="9">
        <v>40.88</v>
      </c>
      <c r="E18" s="9">
        <f t="shared" si="1"/>
        <v>22.65</v>
      </c>
    </row>
    <row r="19" spans="1:5" ht="15.75">
      <c r="A19" s="1" t="s">
        <v>9</v>
      </c>
      <c r="B19" s="9">
        <f>SUM(B20:B22)</f>
        <v>510.4</v>
      </c>
      <c r="C19" s="9">
        <f t="shared" si="0"/>
        <v>174.96</v>
      </c>
      <c r="D19" s="9">
        <f>SUM(D20:D22)</f>
        <v>315.77</v>
      </c>
      <c r="E19" s="9">
        <f t="shared" si="1"/>
        <v>174.95</v>
      </c>
    </row>
    <row r="20" spans="1:5" ht="15.75">
      <c r="A20" s="2" t="s">
        <v>24</v>
      </c>
      <c r="B20" s="9">
        <v>374.13</v>
      </c>
      <c r="C20" s="9">
        <f t="shared" si="0"/>
        <v>128.25</v>
      </c>
      <c r="D20" s="9">
        <v>231.47</v>
      </c>
      <c r="E20" s="9">
        <f t="shared" si="1"/>
        <v>128.25</v>
      </c>
    </row>
    <row r="21" spans="1:5" ht="15.75">
      <c r="A21" s="2" t="s">
        <v>25</v>
      </c>
      <c r="B21" s="9">
        <v>82.31</v>
      </c>
      <c r="C21" s="9">
        <f t="shared" si="0"/>
        <v>28.22</v>
      </c>
      <c r="D21" s="9">
        <v>50.92</v>
      </c>
      <c r="E21" s="9">
        <f t="shared" si="1"/>
        <v>28.21</v>
      </c>
    </row>
    <row r="22" spans="1:5" ht="15.75">
      <c r="A22" s="2" t="s">
        <v>26</v>
      </c>
      <c r="B22" s="9">
        <v>53.96</v>
      </c>
      <c r="C22" s="9">
        <f t="shared" si="0"/>
        <v>18.5</v>
      </c>
      <c r="D22" s="9">
        <v>33.38</v>
      </c>
      <c r="E22" s="9">
        <f t="shared" si="1"/>
        <v>18.49</v>
      </c>
    </row>
    <row r="23" spans="1:5" ht="15.75">
      <c r="A23" s="1" t="s">
        <v>10</v>
      </c>
      <c r="B23" s="10">
        <f>B5+SUM(B11:B14)+B15+B19</f>
        <v>5640.31</v>
      </c>
      <c r="C23" s="9">
        <f t="shared" si="0"/>
        <v>1933.45</v>
      </c>
      <c r="D23" s="10">
        <f>D5+SUM(D11:D14)+D15+D19</f>
        <v>4417.110000000001</v>
      </c>
      <c r="E23" s="9">
        <f t="shared" si="1"/>
        <v>2447.29</v>
      </c>
    </row>
    <row r="24" spans="1:5" ht="15.75">
      <c r="A24" s="1" t="s">
        <v>32</v>
      </c>
      <c r="B24" s="10">
        <v>560.06</v>
      </c>
      <c r="C24" s="9">
        <f t="shared" si="0"/>
        <v>191.98</v>
      </c>
      <c r="D24" s="10">
        <v>438.6</v>
      </c>
      <c r="E24" s="9">
        <f t="shared" si="1"/>
        <v>243.01</v>
      </c>
    </row>
    <row r="25" spans="1:5" ht="31.5">
      <c r="A25" s="1" t="s">
        <v>31</v>
      </c>
      <c r="B25" s="10">
        <v>-20.68</v>
      </c>
      <c r="C25" s="9">
        <f t="shared" si="0"/>
        <v>-7.09</v>
      </c>
      <c r="D25" s="10">
        <v>263.21</v>
      </c>
      <c r="E25" s="9">
        <f t="shared" si="1"/>
        <v>145.83</v>
      </c>
    </row>
    <row r="26" spans="1:5" ht="15.75">
      <c r="A26" s="1" t="s">
        <v>12</v>
      </c>
      <c r="B26" s="10">
        <f>B23+B24+B25</f>
        <v>6179.6900000000005</v>
      </c>
      <c r="C26" s="10">
        <f>ROUND(1000*B26/B27,2)</f>
        <v>2118.34</v>
      </c>
      <c r="D26" s="10">
        <v>5118.92</v>
      </c>
      <c r="E26" s="10">
        <f>ROUND(1000*D26/D27,2)</f>
        <v>2836.12</v>
      </c>
    </row>
    <row r="27" spans="1:5" ht="15.75">
      <c r="A27" s="3" t="s">
        <v>13</v>
      </c>
      <c r="B27" s="10">
        <v>2917.23</v>
      </c>
      <c r="C27" s="10"/>
      <c r="D27" s="10">
        <v>1804.9</v>
      </c>
      <c r="E27" s="10"/>
    </row>
    <row r="28" spans="1:5" ht="15.75">
      <c r="A28" s="3" t="s">
        <v>14</v>
      </c>
      <c r="B28" s="10"/>
      <c r="C28" s="10">
        <v>318.21</v>
      </c>
      <c r="D28" s="10"/>
      <c r="E28" s="10">
        <v>318.21</v>
      </c>
    </row>
    <row r="29" spans="1:5" ht="15.75">
      <c r="A29" s="3" t="s">
        <v>15</v>
      </c>
      <c r="B29" s="10"/>
      <c r="C29" s="10">
        <v>47.55</v>
      </c>
      <c r="D29" s="10"/>
      <c r="E29" s="10">
        <v>47.55</v>
      </c>
    </row>
    <row r="30" spans="1:5" ht="15.75">
      <c r="A30" s="3" t="s">
        <v>16</v>
      </c>
      <c r="B30" s="10"/>
      <c r="C30" s="10">
        <f>C26+C28+C29</f>
        <v>2484.1000000000004</v>
      </c>
      <c r="D30" s="10"/>
      <c r="E30" s="10">
        <f>E26+E28+E29</f>
        <v>3201.88</v>
      </c>
    </row>
    <row r="33" spans="1:4" ht="15.75">
      <c r="A33" s="11" t="s">
        <v>35</v>
      </c>
      <c r="D33" t="s">
        <v>34</v>
      </c>
    </row>
    <row r="52" ht="22.5" customHeight="1"/>
  </sheetData>
  <sheetProtection/>
  <mergeCells count="1">
    <mergeCell ref="A2:E2"/>
  </mergeCells>
  <printOptions/>
  <pageMargins left="0.75" right="0.29" top="0.41" bottom="0.35" header="0.16" footer="0.17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zoomScalePageLayoutView="0" workbookViewId="0" topLeftCell="A1">
      <selection activeCell="A1" sqref="A1:E1"/>
    </sheetView>
  </sheetViews>
  <sheetFormatPr defaultColWidth="9.00390625" defaultRowHeight="12.75"/>
  <cols>
    <col min="1" max="1" width="32.125" style="0" customWidth="1"/>
    <col min="2" max="5" width="20.00390625" style="0" customWidth="1"/>
  </cols>
  <sheetData>
    <row r="1" spans="1:5" ht="68.25" customHeight="1">
      <c r="A1" s="12" t="s">
        <v>27</v>
      </c>
      <c r="B1" s="12"/>
      <c r="C1" s="12"/>
      <c r="D1" s="12"/>
      <c r="E1" s="12"/>
    </row>
    <row r="3" spans="1:5" ht="63">
      <c r="A3" s="7" t="s">
        <v>0</v>
      </c>
      <c r="B3" s="8" t="s">
        <v>17</v>
      </c>
      <c r="C3" s="8" t="s">
        <v>1</v>
      </c>
      <c r="D3" s="8" t="s">
        <v>18</v>
      </c>
      <c r="E3" s="8" t="s">
        <v>2</v>
      </c>
    </row>
    <row r="4" spans="1:5" ht="15.75">
      <c r="A4" s="4" t="s">
        <v>3</v>
      </c>
      <c r="B4" s="9">
        <f>SUM(B5:B9)</f>
        <v>119.15000000000002</v>
      </c>
      <c r="C4" s="9">
        <f aca="true" t="shared" si="0" ref="C4:C22">ROUND(B4*1000/B$25,2)</f>
        <v>662.68</v>
      </c>
      <c r="D4" s="9">
        <f>SUM(D5:D9)</f>
        <v>362.88</v>
      </c>
      <c r="E4" s="9">
        <f>ROUND(D4*1000/D$25,2)</f>
        <v>662.67</v>
      </c>
    </row>
    <row r="5" spans="1:5" ht="15.75">
      <c r="A5" s="5" t="s">
        <v>19</v>
      </c>
      <c r="B5" s="9">
        <v>97.15</v>
      </c>
      <c r="C5" s="9">
        <f t="shared" si="0"/>
        <v>540.32</v>
      </c>
      <c r="D5" s="9">
        <v>295.87</v>
      </c>
      <c r="E5" s="9">
        <f aca="true" t="shared" si="1" ref="E5:E22">ROUND(D5*1000/D$25,2)</f>
        <v>540.3</v>
      </c>
    </row>
    <row r="6" spans="1:5" ht="15.75">
      <c r="A6" s="5" t="s">
        <v>20</v>
      </c>
      <c r="B6" s="9">
        <v>13.68</v>
      </c>
      <c r="C6" s="9">
        <f t="shared" si="0"/>
        <v>76.08</v>
      </c>
      <c r="D6" s="9">
        <v>41.67</v>
      </c>
      <c r="E6" s="9">
        <f t="shared" si="1"/>
        <v>76.1</v>
      </c>
    </row>
    <row r="7" spans="1:5" ht="15.75">
      <c r="A7" s="5" t="s">
        <v>21</v>
      </c>
      <c r="B7" s="9">
        <v>0.78</v>
      </c>
      <c r="C7" s="9">
        <f t="shared" si="0"/>
        <v>4.34</v>
      </c>
      <c r="D7" s="9">
        <v>2.39</v>
      </c>
      <c r="E7" s="9">
        <f t="shared" si="1"/>
        <v>4.36</v>
      </c>
    </row>
    <row r="8" spans="1:5" ht="15.75">
      <c r="A8" s="5" t="s">
        <v>22</v>
      </c>
      <c r="B8" s="9">
        <v>7.54</v>
      </c>
      <c r="C8" s="9">
        <f t="shared" si="0"/>
        <v>41.94</v>
      </c>
      <c r="D8" s="9">
        <v>22.95</v>
      </c>
      <c r="E8" s="9">
        <f t="shared" si="1"/>
        <v>41.91</v>
      </c>
    </row>
    <row r="9" spans="1:5" ht="15.75">
      <c r="A9" s="5" t="s">
        <v>23</v>
      </c>
      <c r="B9" s="9"/>
      <c r="C9" s="9">
        <f t="shared" si="0"/>
        <v>0</v>
      </c>
      <c r="D9" s="9"/>
      <c r="E9" s="9">
        <f t="shared" si="1"/>
        <v>0</v>
      </c>
    </row>
    <row r="10" spans="1:5" ht="15.75">
      <c r="A10" s="4" t="s">
        <v>4</v>
      </c>
      <c r="B10" s="9">
        <v>12.54</v>
      </c>
      <c r="C10" s="9">
        <f t="shared" si="0"/>
        <v>69.74</v>
      </c>
      <c r="D10" s="9">
        <v>38.18</v>
      </c>
      <c r="E10" s="9">
        <f t="shared" si="1"/>
        <v>69.72</v>
      </c>
    </row>
    <row r="11" spans="1:5" ht="15.75">
      <c r="A11" s="4" t="s">
        <v>5</v>
      </c>
      <c r="B11" s="9">
        <v>46.73</v>
      </c>
      <c r="C11" s="9">
        <f t="shared" si="0"/>
        <v>259.9</v>
      </c>
      <c r="D11" s="9">
        <v>142.32</v>
      </c>
      <c r="E11" s="9">
        <f t="shared" si="1"/>
        <v>259.9</v>
      </c>
    </row>
    <row r="12" spans="1:5" ht="15.75">
      <c r="A12" s="4" t="s">
        <v>6</v>
      </c>
      <c r="B12" s="9">
        <v>9.39</v>
      </c>
      <c r="C12" s="9">
        <f t="shared" si="0"/>
        <v>52.22</v>
      </c>
      <c r="D12" s="9">
        <v>28.59</v>
      </c>
      <c r="E12" s="9">
        <f t="shared" si="1"/>
        <v>52.21</v>
      </c>
    </row>
    <row r="13" spans="1:5" ht="15.75">
      <c r="A13" s="4" t="s">
        <v>7</v>
      </c>
      <c r="B13" s="9">
        <v>2.94</v>
      </c>
      <c r="C13" s="9">
        <f t="shared" si="0"/>
        <v>16.35</v>
      </c>
      <c r="D13" s="9">
        <v>8.95</v>
      </c>
      <c r="E13" s="9">
        <f t="shared" si="1"/>
        <v>16.34</v>
      </c>
    </row>
    <row r="14" spans="1:5" ht="15.75">
      <c r="A14" s="4" t="s">
        <v>8</v>
      </c>
      <c r="B14" s="9">
        <f>SUM(B15:B17)</f>
        <v>22.560000000000002</v>
      </c>
      <c r="C14" s="9">
        <f t="shared" si="0"/>
        <v>125.47</v>
      </c>
      <c r="D14" s="9">
        <f>SUM(D15:D17)</f>
        <v>68.71</v>
      </c>
      <c r="E14" s="9">
        <f t="shared" si="1"/>
        <v>125.47</v>
      </c>
    </row>
    <row r="15" spans="1:5" ht="15.75">
      <c r="A15" s="5" t="s">
        <v>24</v>
      </c>
      <c r="B15" s="9">
        <v>16.67</v>
      </c>
      <c r="C15" s="9">
        <f t="shared" si="0"/>
        <v>92.71</v>
      </c>
      <c r="D15" s="9">
        <v>50.76</v>
      </c>
      <c r="E15" s="9">
        <f t="shared" si="1"/>
        <v>92.7</v>
      </c>
    </row>
    <row r="16" spans="1:5" ht="15.75">
      <c r="A16" s="5" t="s">
        <v>25</v>
      </c>
      <c r="B16" s="9">
        <v>3.54</v>
      </c>
      <c r="C16" s="9">
        <f t="shared" si="0"/>
        <v>19.69</v>
      </c>
      <c r="D16" s="9">
        <v>10.78</v>
      </c>
      <c r="E16" s="9">
        <f t="shared" si="1"/>
        <v>19.69</v>
      </c>
    </row>
    <row r="17" spans="1:5" ht="15.75">
      <c r="A17" s="5" t="s">
        <v>26</v>
      </c>
      <c r="B17" s="9">
        <v>2.35</v>
      </c>
      <c r="C17" s="9">
        <f t="shared" si="0"/>
        <v>13.07</v>
      </c>
      <c r="D17" s="9">
        <v>7.17</v>
      </c>
      <c r="E17" s="9">
        <f t="shared" si="1"/>
        <v>13.09</v>
      </c>
    </row>
    <row r="18" spans="1:5" ht="15.75">
      <c r="A18" s="4" t="s">
        <v>9</v>
      </c>
      <c r="B18" s="9">
        <f>SUM(B19:B21)</f>
        <v>20.98</v>
      </c>
      <c r="C18" s="9">
        <f t="shared" si="0"/>
        <v>116.69</v>
      </c>
      <c r="D18" s="9">
        <f>SUM(D19:D21)</f>
        <v>63.9</v>
      </c>
      <c r="E18" s="9">
        <f t="shared" si="1"/>
        <v>116.69</v>
      </c>
    </row>
    <row r="19" spans="1:5" ht="15.75">
      <c r="A19" s="5" t="s">
        <v>24</v>
      </c>
      <c r="B19" s="9">
        <v>15.84</v>
      </c>
      <c r="C19" s="9">
        <f t="shared" si="0"/>
        <v>88.1</v>
      </c>
      <c r="D19" s="9">
        <v>48.23</v>
      </c>
      <c r="E19" s="9">
        <f t="shared" si="1"/>
        <v>88.08</v>
      </c>
    </row>
    <row r="20" spans="1:5" ht="15.75">
      <c r="A20" s="5" t="s">
        <v>25</v>
      </c>
      <c r="B20" s="9">
        <v>2.8</v>
      </c>
      <c r="C20" s="9">
        <f t="shared" si="0"/>
        <v>15.57</v>
      </c>
      <c r="D20" s="9">
        <v>8.53</v>
      </c>
      <c r="E20" s="9">
        <f t="shared" si="1"/>
        <v>15.58</v>
      </c>
    </row>
    <row r="21" spans="1:5" ht="15.75">
      <c r="A21" s="5" t="s">
        <v>26</v>
      </c>
      <c r="B21" s="9">
        <v>2.34</v>
      </c>
      <c r="C21" s="9">
        <f t="shared" si="0"/>
        <v>13.01</v>
      </c>
      <c r="D21" s="9">
        <v>7.14</v>
      </c>
      <c r="E21" s="9">
        <f t="shared" si="1"/>
        <v>13.04</v>
      </c>
    </row>
    <row r="22" spans="1:5" ht="15.75">
      <c r="A22" s="4" t="s">
        <v>10</v>
      </c>
      <c r="B22" s="10">
        <f>B4+SUM(B10:B13)+B14+B18</f>
        <v>234.29</v>
      </c>
      <c r="C22" s="9">
        <f t="shared" si="0"/>
        <v>1303.06</v>
      </c>
      <c r="D22" s="10">
        <f>D4+SUM(D10:D13)+D14+D18</f>
        <v>713.53</v>
      </c>
      <c r="E22" s="9">
        <f t="shared" si="1"/>
        <v>1303.01</v>
      </c>
    </row>
    <row r="23" spans="1:5" ht="15.75">
      <c r="A23" s="4" t="s">
        <v>11</v>
      </c>
      <c r="B23" s="10">
        <f>ROUND(B22*1.5/100,2)</f>
        <v>3.51</v>
      </c>
      <c r="C23" s="10">
        <f>ROUND(C22*1.5/100,2)</f>
        <v>19.55</v>
      </c>
      <c r="D23" s="10">
        <f>ROUND(D22*1.5/100,2)</f>
        <v>10.7</v>
      </c>
      <c r="E23" s="10"/>
    </row>
    <row r="24" spans="1:5" ht="15.75">
      <c r="A24" s="4" t="s">
        <v>12</v>
      </c>
      <c r="B24" s="10">
        <f>B22+B23</f>
        <v>237.79999999999998</v>
      </c>
      <c r="C24" s="10">
        <f>ROUND(1000*B24/B25,2)</f>
        <v>1322.58</v>
      </c>
      <c r="D24" s="10">
        <f>D22+D23</f>
        <v>724.23</v>
      </c>
      <c r="E24" s="10">
        <f>ROUND(1000*D24/D25,2)</f>
        <v>1322.55</v>
      </c>
    </row>
    <row r="25" spans="1:5" ht="15.75">
      <c r="A25" s="6" t="s">
        <v>13</v>
      </c>
      <c r="B25" s="10">
        <v>179.8</v>
      </c>
      <c r="C25" s="10"/>
      <c r="D25" s="10">
        <v>547.6</v>
      </c>
      <c r="E25" s="10"/>
    </row>
    <row r="26" spans="1:5" ht="15.75">
      <c r="A26" s="6" t="s">
        <v>14</v>
      </c>
      <c r="B26" s="10"/>
      <c r="C26" s="10">
        <v>259.92</v>
      </c>
      <c r="D26" s="10"/>
      <c r="E26" s="10">
        <v>259.92</v>
      </c>
    </row>
    <row r="27" spans="1:5" ht="15.75">
      <c r="A27" s="6" t="s">
        <v>15</v>
      </c>
      <c r="B27" s="10"/>
      <c r="C27" s="10">
        <v>16.83</v>
      </c>
      <c r="D27" s="10"/>
      <c r="E27" s="10">
        <v>16.83</v>
      </c>
    </row>
    <row r="28" spans="1:5" ht="15.75">
      <c r="A28" s="6" t="s">
        <v>16</v>
      </c>
      <c r="B28" s="10"/>
      <c r="C28" s="10">
        <f>C24+C26+C27</f>
        <v>1599.33</v>
      </c>
      <c r="D28" s="10"/>
      <c r="E28" s="10">
        <f>E24+E26+E27</f>
        <v>1599.3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АбонВідділ</dc:creator>
  <cp:keywords/>
  <dc:description/>
  <cp:lastModifiedBy>Користувач Windows</cp:lastModifiedBy>
  <cp:lastPrinted>2021-09-08T11:17:17Z</cp:lastPrinted>
  <dcterms:created xsi:type="dcterms:W3CDTF">2020-08-04T11:34:01Z</dcterms:created>
  <dcterms:modified xsi:type="dcterms:W3CDTF">2021-09-09T10:26:54Z</dcterms:modified>
  <cp:category/>
  <cp:version/>
  <cp:contentType/>
  <cp:contentStatus/>
</cp:coreProperties>
</file>