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64011"/>
  <mc:AlternateContent xmlns:mc="http://schemas.openxmlformats.org/markup-compatibility/2006">
    <mc:Choice Requires="x15">
      <x15ac:absPath xmlns:x15ac="http://schemas.microsoft.com/office/spreadsheetml/2010/11/ac" url="D:\Цифрова\2023\"/>
    </mc:Choice>
  </mc:AlternateContent>
  <bookViews>
    <workbookView xWindow="0" yWindow="0" windowWidth="21570" windowHeight="10035"/>
  </bookViews>
  <sheets>
    <sheet name="ВИДАТКИ" sheetId="2" r:id="rId1"/>
    <sheet name="ДОХОДИ" sheetId="3" r:id="rId2"/>
  </sheets>
  <definedNames>
    <definedName name="_xlnm.Print_Titles" localSheetId="0">ВИДАТКИ!$5:$7</definedName>
    <definedName name="_xlnm.Print_Titles" localSheetId="1">ДОХОДИ!$6:$8</definedName>
    <definedName name="_xlnm.Print_Area" localSheetId="0">ВИДАТКИ!$A$1:$J$74</definedName>
    <definedName name="_xlnm.Print_Area" localSheetId="1">ДОХОДИ!$A$1:$K$113</definedName>
  </definedNames>
  <calcPr calcId="162913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G37" i="2" l="1"/>
  <c r="F37" i="2"/>
  <c r="J9" i="2" l="1"/>
  <c r="K10" i="3"/>
  <c r="K56" i="3"/>
  <c r="K57" i="3"/>
  <c r="K59" i="3"/>
  <c r="K58" i="3"/>
  <c r="F38" i="3"/>
  <c r="E38" i="3"/>
  <c r="D38" i="3"/>
  <c r="F80" i="3"/>
  <c r="E80" i="3"/>
  <c r="D80" i="3"/>
  <c r="F75" i="3"/>
  <c r="F68" i="3"/>
  <c r="D75" i="3"/>
  <c r="E75" i="3"/>
  <c r="D104" i="3"/>
  <c r="E104" i="3"/>
  <c r="F104" i="3"/>
  <c r="F107" i="3"/>
  <c r="E107" i="3"/>
  <c r="D107" i="3"/>
  <c r="I85" i="3"/>
  <c r="J85" i="3"/>
  <c r="D12" i="3"/>
  <c r="I64" i="2"/>
  <c r="H64" i="2"/>
  <c r="I52" i="2"/>
  <c r="H52" i="2"/>
  <c r="J49" i="2"/>
  <c r="I47" i="2"/>
  <c r="J47" i="2" s="1"/>
  <c r="H47" i="2"/>
  <c r="H43" i="2"/>
  <c r="H37" i="2"/>
  <c r="H28" i="2"/>
  <c r="H21" i="2"/>
  <c r="H12" i="2"/>
  <c r="H9" i="2"/>
  <c r="H74" i="2" s="1"/>
  <c r="G71" i="2"/>
  <c r="G72" i="2"/>
  <c r="F71" i="2"/>
  <c r="E52" i="2"/>
  <c r="D52" i="2"/>
  <c r="C52" i="2"/>
  <c r="I70" i="2"/>
  <c r="H70" i="2"/>
  <c r="E70" i="2"/>
  <c r="D70" i="2"/>
  <c r="C70" i="2"/>
  <c r="J61" i="2"/>
  <c r="J53" i="2"/>
  <c r="G53" i="2"/>
  <c r="F53" i="2"/>
  <c r="I12" i="2"/>
  <c r="E12" i="2"/>
  <c r="F12" i="2" s="1"/>
  <c r="D12" i="2"/>
  <c r="C12" i="2"/>
  <c r="I37" i="2"/>
  <c r="E37" i="2"/>
  <c r="D37" i="2"/>
  <c r="C37" i="2"/>
  <c r="H111" i="3" l="1"/>
  <c r="H109" i="3"/>
  <c r="H108" i="3"/>
  <c r="G108" i="3"/>
  <c r="H106" i="3"/>
  <c r="H105" i="3"/>
  <c r="H104" i="3"/>
  <c r="H103" i="3"/>
  <c r="G103" i="3"/>
  <c r="F102" i="3"/>
  <c r="E102" i="3"/>
  <c r="D102" i="3"/>
  <c r="H101" i="3"/>
  <c r="G101" i="3"/>
  <c r="F100" i="3"/>
  <c r="E100" i="3"/>
  <c r="D100" i="3"/>
  <c r="L99" i="3"/>
  <c r="J99" i="3"/>
  <c r="I99" i="3"/>
  <c r="J98" i="3"/>
  <c r="I98" i="3"/>
  <c r="K97" i="3"/>
  <c r="J96" i="3"/>
  <c r="K96" i="3" s="1"/>
  <c r="I96" i="3"/>
  <c r="I95" i="3" s="1"/>
  <c r="I91" i="3" s="1"/>
  <c r="H94" i="3"/>
  <c r="H93" i="3"/>
  <c r="H92" i="3"/>
  <c r="H91" i="3"/>
  <c r="J89" i="3"/>
  <c r="K88" i="3"/>
  <c r="K86" i="3"/>
  <c r="I84" i="3"/>
  <c r="J84" i="3"/>
  <c r="H83" i="3"/>
  <c r="H81" i="3"/>
  <c r="G81" i="3"/>
  <c r="J80" i="3"/>
  <c r="J79" i="3" s="1"/>
  <c r="I80" i="3"/>
  <c r="I79" i="3" s="1"/>
  <c r="G80" i="3"/>
  <c r="E79" i="3"/>
  <c r="D79" i="3"/>
  <c r="H78" i="3"/>
  <c r="G78" i="3"/>
  <c r="H77" i="3"/>
  <c r="G77" i="3"/>
  <c r="H76" i="3"/>
  <c r="G76" i="3"/>
  <c r="H75" i="3"/>
  <c r="H74" i="3"/>
  <c r="G74" i="3"/>
  <c r="F73" i="3"/>
  <c r="E73" i="3"/>
  <c r="D73" i="3"/>
  <c r="H72" i="3"/>
  <c r="G72" i="3"/>
  <c r="H71" i="3"/>
  <c r="G71" i="3"/>
  <c r="H70" i="3"/>
  <c r="G70" i="3"/>
  <c r="H69" i="3"/>
  <c r="G69" i="3"/>
  <c r="E68" i="3"/>
  <c r="D68" i="3"/>
  <c r="H65" i="3"/>
  <c r="G65" i="3"/>
  <c r="H64" i="3"/>
  <c r="G64" i="3"/>
  <c r="F63" i="3"/>
  <c r="E63" i="3"/>
  <c r="D63" i="3"/>
  <c r="J62" i="3"/>
  <c r="I62" i="3"/>
  <c r="J57" i="3"/>
  <c r="J56" i="3" s="1"/>
  <c r="J10" i="3" s="1"/>
  <c r="I57" i="3"/>
  <c r="I56" i="3" s="1"/>
  <c r="I10" i="3" s="1"/>
  <c r="H55" i="3"/>
  <c r="G55" i="3"/>
  <c r="H54" i="3"/>
  <c r="G54" i="3"/>
  <c r="H53" i="3"/>
  <c r="G53" i="3"/>
  <c r="F52" i="3"/>
  <c r="E52" i="3"/>
  <c r="D52" i="3"/>
  <c r="H51" i="3"/>
  <c r="G51" i="3"/>
  <c r="H50" i="3"/>
  <c r="G50" i="3"/>
  <c r="F49" i="3"/>
  <c r="E49" i="3"/>
  <c r="D49" i="3"/>
  <c r="H48" i="3"/>
  <c r="G48" i="3"/>
  <c r="H47" i="3"/>
  <c r="H46" i="3"/>
  <c r="G46" i="3"/>
  <c r="H45" i="3"/>
  <c r="G45" i="3"/>
  <c r="H44" i="3"/>
  <c r="G44" i="3"/>
  <c r="H43" i="3"/>
  <c r="G43" i="3"/>
  <c r="H42" i="3"/>
  <c r="G42" i="3"/>
  <c r="H41" i="3"/>
  <c r="G41" i="3"/>
  <c r="H40" i="3"/>
  <c r="G40" i="3"/>
  <c r="H39" i="3"/>
  <c r="G39" i="3"/>
  <c r="H36" i="3"/>
  <c r="G36" i="3"/>
  <c r="H35" i="3"/>
  <c r="G35" i="3"/>
  <c r="F34" i="3"/>
  <c r="E34" i="3"/>
  <c r="D34" i="3"/>
  <c r="H33" i="3"/>
  <c r="G33" i="3"/>
  <c r="F32" i="3"/>
  <c r="E32" i="3"/>
  <c r="D32" i="3"/>
  <c r="H31" i="3"/>
  <c r="G31" i="3"/>
  <c r="F30" i="3"/>
  <c r="E30" i="3"/>
  <c r="D30" i="3"/>
  <c r="H28" i="3"/>
  <c r="G28" i="3"/>
  <c r="F27" i="3"/>
  <c r="E27" i="3"/>
  <c r="D27" i="3"/>
  <c r="H26" i="3"/>
  <c r="G26" i="3"/>
  <c r="F25" i="3"/>
  <c r="E25" i="3"/>
  <c r="D25" i="3"/>
  <c r="F23" i="3"/>
  <c r="E23" i="3"/>
  <c r="D23" i="3"/>
  <c r="H22" i="3"/>
  <c r="G22" i="3"/>
  <c r="H21" i="3"/>
  <c r="G21" i="3"/>
  <c r="F20" i="3"/>
  <c r="E20" i="3"/>
  <c r="D20" i="3"/>
  <c r="H18" i="3"/>
  <c r="G18" i="3"/>
  <c r="F17" i="3"/>
  <c r="G17" i="3" s="1"/>
  <c r="E17" i="3"/>
  <c r="H16" i="3"/>
  <c r="G16" i="3"/>
  <c r="H15" i="3"/>
  <c r="G15" i="3"/>
  <c r="H14" i="3"/>
  <c r="G14" i="3"/>
  <c r="H13" i="3"/>
  <c r="G13" i="3"/>
  <c r="F12" i="3"/>
  <c r="G12" i="3" s="1"/>
  <c r="E12" i="3"/>
  <c r="G11" i="3"/>
  <c r="H11" i="3"/>
  <c r="H20" i="3" l="1"/>
  <c r="H32" i="3"/>
  <c r="G34" i="3"/>
  <c r="H25" i="3"/>
  <c r="G27" i="3"/>
  <c r="H102" i="3"/>
  <c r="H30" i="3"/>
  <c r="E62" i="3"/>
  <c r="E61" i="3" s="1"/>
  <c r="G63" i="3"/>
  <c r="H73" i="3"/>
  <c r="D67" i="3"/>
  <c r="G102" i="3"/>
  <c r="H17" i="3"/>
  <c r="D62" i="3"/>
  <c r="E67" i="3"/>
  <c r="D99" i="3"/>
  <c r="D98" i="3" s="1"/>
  <c r="F67" i="3"/>
  <c r="H107" i="3"/>
  <c r="G107" i="3"/>
  <c r="E99" i="3"/>
  <c r="E98" i="3" s="1"/>
  <c r="H100" i="3"/>
  <c r="J61" i="3"/>
  <c r="G75" i="3"/>
  <c r="G73" i="3"/>
  <c r="H68" i="3"/>
  <c r="F62" i="3"/>
  <c r="H63" i="3"/>
  <c r="I61" i="3"/>
  <c r="K84" i="3"/>
  <c r="D19" i="3"/>
  <c r="H34" i="3"/>
  <c r="H38" i="3"/>
  <c r="G68" i="3"/>
  <c r="K85" i="3"/>
  <c r="G25" i="3"/>
  <c r="H52" i="3"/>
  <c r="F79" i="3"/>
  <c r="H79" i="3" s="1"/>
  <c r="H80" i="3"/>
  <c r="F99" i="3"/>
  <c r="G52" i="3"/>
  <c r="G49" i="3"/>
  <c r="H49" i="3"/>
  <c r="G38" i="3"/>
  <c r="D37" i="3"/>
  <c r="F37" i="3"/>
  <c r="G32" i="3"/>
  <c r="D29" i="3"/>
  <c r="G30" i="3"/>
  <c r="F29" i="3"/>
  <c r="H27" i="3"/>
  <c r="F19" i="3"/>
  <c r="E19" i="3"/>
  <c r="G20" i="3"/>
  <c r="H12" i="3"/>
  <c r="I112" i="3"/>
  <c r="J95" i="3"/>
  <c r="E29" i="3"/>
  <c r="E37" i="3"/>
  <c r="G100" i="3"/>
  <c r="D61" i="3" l="1"/>
  <c r="G62" i="3"/>
  <c r="H37" i="3"/>
  <c r="G67" i="3"/>
  <c r="K61" i="3"/>
  <c r="H19" i="3"/>
  <c r="D10" i="3"/>
  <c r="D112" i="3" s="1"/>
  <c r="H62" i="3"/>
  <c r="G79" i="3"/>
  <c r="H99" i="3"/>
  <c r="G99" i="3"/>
  <c r="I113" i="3"/>
  <c r="H67" i="3"/>
  <c r="F61" i="3"/>
  <c r="G61" i="3"/>
  <c r="F98" i="3"/>
  <c r="G98" i="3" s="1"/>
  <c r="G19" i="3"/>
  <c r="G29" i="3"/>
  <c r="G37" i="3"/>
  <c r="F10" i="3"/>
  <c r="K95" i="3"/>
  <c r="J91" i="3"/>
  <c r="H29" i="3"/>
  <c r="E10" i="3"/>
  <c r="G10" i="3" l="1"/>
  <c r="D113" i="3"/>
  <c r="H61" i="3"/>
  <c r="H98" i="3"/>
  <c r="F112" i="3"/>
  <c r="G112" i="3" s="1"/>
  <c r="F113" i="3"/>
  <c r="E112" i="3"/>
  <c r="E113" i="3"/>
  <c r="H10" i="3"/>
  <c r="K91" i="3"/>
  <c r="J113" i="3"/>
  <c r="J112" i="3"/>
  <c r="K112" i="3" s="1"/>
  <c r="K113" i="3" l="1"/>
  <c r="H112" i="3"/>
  <c r="G113" i="3"/>
  <c r="H113" i="3"/>
  <c r="I21" i="2"/>
  <c r="G66" i="2"/>
  <c r="F66" i="2"/>
  <c r="E64" i="2"/>
  <c r="D64" i="2"/>
  <c r="C64" i="2"/>
  <c r="F48" i="2"/>
  <c r="F49" i="2"/>
  <c r="E47" i="2"/>
  <c r="D47" i="2"/>
  <c r="C47" i="2"/>
  <c r="J44" i="2"/>
  <c r="G44" i="2"/>
  <c r="I43" i="2"/>
  <c r="F44" i="2"/>
  <c r="E43" i="2"/>
  <c r="D43" i="2"/>
  <c r="C43" i="2"/>
  <c r="J55" i="2" l="1"/>
  <c r="J56" i="2"/>
  <c r="J64" i="2"/>
  <c r="J43" i="2"/>
  <c r="J45" i="2"/>
  <c r="J52" i="2" l="1"/>
  <c r="G65" i="2"/>
  <c r="G67" i="2"/>
  <c r="G69" i="2"/>
  <c r="F65" i="2"/>
  <c r="F67" i="2"/>
  <c r="F69" i="2"/>
  <c r="G73" i="2"/>
  <c r="F73" i="2"/>
  <c r="G58" i="2"/>
  <c r="G60" i="2"/>
  <c r="G62" i="2"/>
  <c r="F58" i="2"/>
  <c r="F59" i="2"/>
  <c r="F60" i="2"/>
  <c r="F62" i="2"/>
  <c r="G42" i="2"/>
  <c r="F42" i="2"/>
  <c r="D28" i="2"/>
  <c r="E28" i="2"/>
  <c r="C28" i="2"/>
  <c r="G29" i="2"/>
  <c r="G30" i="2"/>
  <c r="G31" i="2"/>
  <c r="G32" i="2"/>
  <c r="G33" i="2"/>
  <c r="G34" i="2"/>
  <c r="F29" i="2"/>
  <c r="F30" i="2"/>
  <c r="F31" i="2"/>
  <c r="F32" i="2"/>
  <c r="F33" i="2"/>
  <c r="F34" i="2"/>
  <c r="G64" i="2" l="1"/>
  <c r="F64" i="2"/>
  <c r="J38" i="2"/>
  <c r="J39" i="2"/>
  <c r="J40" i="2"/>
  <c r="D21" i="2"/>
  <c r="E21" i="2"/>
  <c r="C21" i="2"/>
  <c r="F50" i="2"/>
  <c r="G50" i="2"/>
  <c r="J17" i="2" l="1"/>
  <c r="J14" i="2"/>
  <c r="J13" i="2"/>
  <c r="I9" i="2"/>
  <c r="I74" i="2" s="1"/>
  <c r="F72" i="2"/>
  <c r="G63" i="2"/>
  <c r="F63" i="2"/>
  <c r="G49" i="2"/>
  <c r="G46" i="2"/>
  <c r="F46" i="2"/>
  <c r="G45" i="2"/>
  <c r="F45" i="2"/>
  <c r="G41" i="2"/>
  <c r="F41" i="2"/>
  <c r="G40" i="2"/>
  <c r="F40" i="2"/>
  <c r="G39" i="2"/>
  <c r="F39" i="2"/>
  <c r="G38" i="2"/>
  <c r="F38" i="2"/>
  <c r="G36" i="2"/>
  <c r="F36" i="2"/>
  <c r="G35" i="2"/>
  <c r="F35" i="2"/>
  <c r="G27" i="2"/>
  <c r="F27" i="2"/>
  <c r="G26" i="2"/>
  <c r="F26" i="2"/>
  <c r="G25" i="2"/>
  <c r="F25" i="2"/>
  <c r="G24" i="2"/>
  <c r="F24" i="2"/>
  <c r="G23" i="2"/>
  <c r="F23" i="2"/>
  <c r="G22" i="2"/>
  <c r="F22" i="2"/>
  <c r="G20" i="2"/>
  <c r="F20" i="2"/>
  <c r="G19" i="2"/>
  <c r="F19" i="2"/>
  <c r="G18" i="2"/>
  <c r="F18" i="2"/>
  <c r="G17" i="2"/>
  <c r="F17" i="2"/>
  <c r="G16" i="2"/>
  <c r="F16" i="2"/>
  <c r="G15" i="2"/>
  <c r="F15" i="2"/>
  <c r="G14" i="2"/>
  <c r="F14" i="2"/>
  <c r="G13" i="2"/>
  <c r="F13" i="2"/>
  <c r="G11" i="2"/>
  <c r="F11" i="2"/>
  <c r="G10" i="2"/>
  <c r="F10" i="2"/>
  <c r="E9" i="2"/>
  <c r="D9" i="2"/>
  <c r="C9" i="2"/>
  <c r="C74" i="2" s="1"/>
  <c r="J74" i="2" l="1"/>
  <c r="D74" i="2"/>
  <c r="E74" i="2"/>
  <c r="J12" i="2"/>
  <c r="F43" i="2"/>
  <c r="J37" i="2"/>
  <c r="G9" i="2"/>
  <c r="G70" i="2"/>
  <c r="G21" i="2"/>
  <c r="G12" i="2"/>
  <c r="G28" i="2"/>
  <c r="G52" i="2"/>
  <c r="F9" i="2"/>
  <c r="G43" i="2"/>
  <c r="G47" i="2"/>
  <c r="F21" i="2"/>
  <c r="F28" i="2"/>
  <c r="F47" i="2"/>
  <c r="F52" i="2"/>
  <c r="F70" i="2"/>
  <c r="G74" i="2" l="1"/>
  <c r="F74" i="2"/>
</calcChain>
</file>

<file path=xl/sharedStrings.xml><?xml version="1.0" encoding="utf-8"?>
<sst xmlns="http://schemas.openxmlformats.org/spreadsheetml/2006/main" count="241" uniqueCount="219">
  <si>
    <t>грн.</t>
  </si>
  <si>
    <t>Податкові надходження  </t>
  </si>
  <si>
    <t>Податки на доходи, податки на прибуток, податки на збільшення ринкової вартості  </t>
  </si>
  <si>
    <t>Податок та збір на доходи фізичних осіб</t>
  </si>
  <si>
    <t>Податок на доходи фізичних осіб, що сплачується податковими агентами, із доходів платника податку у вигляді заробітної плати</t>
  </si>
  <si>
    <t>Податок на доходи фізичних осіб з грошового забезпечення, грошових винагород та інших виплат, одержаних військовослужбовцями та особами рядового і начальницького складу, що сплачується податковими агентами</t>
  </si>
  <si>
    <t>Податок на доходи фізичних осіб, що сплачується податковими агентами, із доходів платника податку інших ніж заробітна плата</t>
  </si>
  <si>
    <t>Податок на доходи фізичних осіб, що сплачується фізичними особами за результатами річного декларування</t>
  </si>
  <si>
    <t>Податок на прибуток підприємств  </t>
  </si>
  <si>
    <t>Податок на прибуток підприємств та фінансових установ комунальної власності </t>
  </si>
  <si>
    <t>Рентна плата та плата за використання інших природних ресурсів </t>
  </si>
  <si>
    <t>Рентна плата за спеціальне використання лісових ресурсів </t>
  </si>
  <si>
    <t>Рентна плата за спеціальне використання лісових ресурсів в частині деревини, заготовленої в порядку рубок головного користування </t>
  </si>
  <si>
    <t>Рентна плата за спеціальне використання лісових ресурсів (крім рентної плати за спеціальне використання лісових ресурсів в частині деревини, заготовленої в порядку рубок головного користування) </t>
  </si>
  <si>
    <t>Рентна плата за користування надрами загальнодержавного значення</t>
  </si>
  <si>
    <t>Рентна плата за користування надрами для видобування інших корисних копалин загальнодержавного значення</t>
  </si>
  <si>
    <t>Рентна плата за користування надрами для видобування корисних копалин місцевого значення</t>
  </si>
  <si>
    <t>Внутрішні податки на товари та послуги  </t>
  </si>
  <si>
    <t>Акцизний податок з вироблених в Україні підакцизних товарів (продукції) </t>
  </si>
  <si>
    <t>Пальне</t>
  </si>
  <si>
    <t>Акцизний податок з ввезених на митну територію України підакцизних товарів (продукції) </t>
  </si>
  <si>
    <t>Акцизний податок з реалізації суб`єктами господарювання роздрібної торгівлі підакцизних товарів </t>
  </si>
  <si>
    <t>Місцеві податки та збори, що сплачуються (перераховуються) згідно з Податковим кодексом України</t>
  </si>
  <si>
    <t>Податок на майно </t>
  </si>
  <si>
    <t>Податок на нерухоме майно, відмінне від земельної ділянки, сплачений юридичними особами, які є власниками об`єктів житлової нерухомості </t>
  </si>
  <si>
    <t>Податок на нерухоме майно, відмінне від земельної ділянки, сплачений фізичними особами, які є власниками об`єктів житлової нерухомості </t>
  </si>
  <si>
    <t>Податок на нерухоме майно, відмінне від земельної ділянки, сплачений фізичними особами, які є власниками об`єктів нежитлової нерухомості </t>
  </si>
  <si>
    <t>Податок на нерухоме майно, відмінне від земельної ділянки, сплачений юридичними особами, які є власниками об`єктів нежитлової нерухомості </t>
  </si>
  <si>
    <t>Земельний податок з юридичних осіб </t>
  </si>
  <si>
    <t>Орендна плата з юридичних осіб </t>
  </si>
  <si>
    <t>Земельний податок з фізичних осіб </t>
  </si>
  <si>
    <t>Орендна плата з фізичних осіб </t>
  </si>
  <si>
    <t>Транспортний податок з юридичних осіб </t>
  </si>
  <si>
    <t>Туристичний збір </t>
  </si>
  <si>
    <t>Туристичний збір, сплачений фізичними особами </t>
  </si>
  <si>
    <t>Єдиний податок  </t>
  </si>
  <si>
    <t>Єдиний податок з юридичних осіб </t>
  </si>
  <si>
    <t>Єдиний податок з фізичних осіб </t>
  </si>
  <si>
    <t>Єдиний податок з сільськогосподарських товаровиробників, у яких частка сільськогосподарського товаровиробництва за попередній податковий (звітний) рік дорівнює або перевищує 75 відсотків` </t>
  </si>
  <si>
    <t>Неподаткові надходження  </t>
  </si>
  <si>
    <t>Доходи від власності та підприємницької діяльності  </t>
  </si>
  <si>
    <t>Інші надходження  </t>
  </si>
  <si>
    <t>Адміністративні штрафи та інші санкції </t>
  </si>
  <si>
    <t>Адміністративні штрафи та штрафні санкції за порушення законодавства у сфері виробництва та обігу алкогольних напоїв та тютюнових виробів </t>
  </si>
  <si>
    <t>Адміністративні збори та платежі, доходи від некомерційної господарської діяльності </t>
  </si>
  <si>
    <t>Плата за надання адміністративних послуг</t>
  </si>
  <si>
    <t>Адміністративний збір за проведення державної реєстрації юридичних осіб, фізичних осіб - підприємців та громадських формувань</t>
  </si>
  <si>
    <t>Плата за надання інших адміністративних послуг</t>
  </si>
  <si>
    <t>Адміністративний збір за державну реєстрацію речових прав на нерухоме майно та їх обтяжень </t>
  </si>
  <si>
    <t>Надходження від орендної плати за користування цілісним майновим комплексом та іншим державним майном  </t>
  </si>
  <si>
    <t>Надходження від орендної плати за користування цілісним майновим комплексом та іншим майном, що перебуває в комунальній власності </t>
  </si>
  <si>
    <t>Державне мито  </t>
  </si>
  <si>
    <t>Державне мито, що сплачується за місцем розгляду та оформлення документів, у тому числі за оформлення документів на спадщину і дарування  </t>
  </si>
  <si>
    <t>Державне мито, пов`язане з видачею та оформленням закордонних паспортів (посвідок) та паспортів громадян України  </t>
  </si>
  <si>
    <t>Інші неподаткові надходження  </t>
  </si>
  <si>
    <t>Офіційні трансферти  </t>
  </si>
  <si>
    <t>Від органів державного управління  </t>
  </si>
  <si>
    <t>Дотації з державного бюджету місцевим бюджетам</t>
  </si>
  <si>
    <t>Базова дотація </t>
  </si>
  <si>
    <t>Субвенції з державного бюджету місцевим бюджетам</t>
  </si>
  <si>
    <t>Освітня субвенція з державного бюджету місцевим бюджетам </t>
  </si>
  <si>
    <t>Дотації з місцевих бюджетів іншим місцевим бюджетам</t>
  </si>
  <si>
    <t>Субвенції з місцевих бюджетів іншим місцевим бюджетам</t>
  </si>
  <si>
    <t>Субвенція з місцевого бюджету на здійснення переданих видатків у сфері освіти за рахунок коштів освітньої субвенції</t>
  </si>
  <si>
    <t>Субвенція з місцевого бюджету на надання державної підтримки особам з особливими освітніми потребами за рахунок відповідної субвенції з державного бюджету</t>
  </si>
  <si>
    <t>Всього без урахування трансферт</t>
  </si>
  <si>
    <t>Код бюджетної кластфікації</t>
  </si>
  <si>
    <t>Найменування</t>
  </si>
  <si>
    <t>Загальний фонд</t>
  </si>
  <si>
    <t>ДОХОДИ</t>
  </si>
  <si>
    <t>Інші податки та збори </t>
  </si>
  <si>
    <t>Екологічний податок </t>
  </si>
  <si>
    <t>Екологічний податок, який справляється за викиди в атмосферне повітря забруднюючих речовин стаціонарними джерелами забруднення (за винятком викидів в атмосферне повітря двоокису вуглецю)</t>
  </si>
  <si>
    <t>Надходження від скидів забруднюючих речовин безпосередньо у водні об`єкти </t>
  </si>
  <si>
    <t>Надходження від розміщення відходів у спеціально відведених для цього місцях чи на об`єктах, крім розміщення окремих видів відходів як вторинної сировини </t>
  </si>
  <si>
    <t>Грошові стягнення за шкоду, заподіяну порушенням законодавства про охорону навколишнього природного середовища внаслідок господарської та іншої діяльності </t>
  </si>
  <si>
    <t>Власні надходження бюджетних установ  </t>
  </si>
  <si>
    <t>Надходження від плати за послуги, що надаються бюджетними установами згідно із законодавством </t>
  </si>
  <si>
    <t>Плата за послуги, що надаються бюджетними установами згідно з їх основною діяльністю </t>
  </si>
  <si>
    <t>Плата за оренду майна бюджетних установ, що здійснюється відповідно до Закону України `Про оренду державного та комунального майна`</t>
  </si>
  <si>
    <t>Інші джерела власних надходжень бюджетних установ  </t>
  </si>
  <si>
    <t>Благодійні внески, гранти та дарунки </t>
  </si>
  <si>
    <t>Доходи від операцій з капіталом  </t>
  </si>
  <si>
    <t>Надходження від продажу основного капіталу  </t>
  </si>
  <si>
    <t>Кошти від продажу землі і нематеріальних активів </t>
  </si>
  <si>
    <t>Кошти від продажу землі  </t>
  </si>
  <si>
    <t>Кошти від продажу земельних ділянок несільськогосподарського призначення, що перебувають у державній або комунальній власності, та земельних ділянок, які знаходяться на території Автономної Республіки Крим</t>
  </si>
  <si>
    <t>Спеціальний фонд</t>
  </si>
  <si>
    <t xml:space="preserve">Затверджено на рік з урахуванням змін </t>
  </si>
  <si>
    <t xml:space="preserve">Затверджено на звітний період з урахуванням змін </t>
  </si>
  <si>
    <t>Виконано за звітний період (рік)</t>
  </si>
  <si>
    <t>Відсоток виконання до затверджено плану на рік з урахуванням змін</t>
  </si>
  <si>
    <t>Відсоток виконання до затверджено плану на звітній період з урахуванням змін</t>
  </si>
  <si>
    <t xml:space="preserve">Найменування </t>
  </si>
  <si>
    <t>Код бюджетної класифікації</t>
  </si>
  <si>
    <t>програмної класифікації видатків та кредитування місцевих бюджетів</t>
  </si>
  <si>
    <t>Державне управлiння</t>
  </si>
  <si>
    <t>0100</t>
  </si>
  <si>
    <t>0150</t>
  </si>
  <si>
    <t>Організаційне, інформаційно-аналітичне та матеріально-технічне забезпечення діяльності обласної ради, районної ради, районної у місті ради (у разі її створення), міської, селищної, сільської рад</t>
  </si>
  <si>
    <t>0160</t>
  </si>
  <si>
    <t>Керівництво і управління у відповідній сфері у містах (місті Києві), селищах, селах, територіальних громадах</t>
  </si>
  <si>
    <t>Освіта</t>
  </si>
  <si>
    <t>1000</t>
  </si>
  <si>
    <t>Надання дошкільної освіти</t>
  </si>
  <si>
    <t>Надання загальної середньої освіти закладами загальної середньої освіти</t>
  </si>
  <si>
    <t>Надання позашкільної освіти закладами позашкільної освіти, заходи із позашкільної роботи з дітьми</t>
  </si>
  <si>
    <t>Надання спеціальної освіти мистецькими школами</t>
  </si>
  <si>
    <t>1010</t>
  </si>
  <si>
    <t>1021</t>
  </si>
  <si>
    <t>1031</t>
  </si>
  <si>
    <t>1070</t>
  </si>
  <si>
    <t>1080</t>
  </si>
  <si>
    <t>Забезпечення діяльності інших закладів у сфері освіти</t>
  </si>
  <si>
    <t>Забезпечення діяльності інклюзивно-ресурсних центрів за рахунок коштів місцевого бюджету</t>
  </si>
  <si>
    <t>Забезпечення діяльності інклюзивно-ресурсних центрів за рахунок освітньої субвенції</t>
  </si>
  <si>
    <t>1141</t>
  </si>
  <si>
    <t>1151</t>
  </si>
  <si>
    <t>1152</t>
  </si>
  <si>
    <t>Охорона здоров`я</t>
  </si>
  <si>
    <t>Багатопрофільна стаціонарна медична допомога населенню</t>
  </si>
  <si>
    <t>Первинна медична допомога населенню, що надається центрами первинної медичної (медико-санітарної) допомоги</t>
  </si>
  <si>
    <t>Первинна медична допомога населенню, що надається фельдшерськими, фельдшерсько-акушерськими пунктами</t>
  </si>
  <si>
    <t>Первинна медична допомога населенню, що надається амбулаторно-поліклінічними закладами (відділеннями)</t>
  </si>
  <si>
    <t>Забезпечення діяльності інших закладів у сфері охорони здоров`я</t>
  </si>
  <si>
    <t>Інші програми та заходи у сфері охорони здоров`я</t>
  </si>
  <si>
    <t>Соціальний захист та соціальне забезпечення</t>
  </si>
  <si>
    <t>Забезпечення діяльності інших закладів у сфері соціального захисту і соціального забезпечення</t>
  </si>
  <si>
    <t>Інші заходи у сфері соціального захисту і соціального забезпечення</t>
  </si>
  <si>
    <t>2010</t>
  </si>
  <si>
    <t>2111</t>
  </si>
  <si>
    <t>2112</t>
  </si>
  <si>
    <t>2113</t>
  </si>
  <si>
    <t>2151</t>
  </si>
  <si>
    <t>2152</t>
  </si>
  <si>
    <t>3241</t>
  </si>
  <si>
    <t>3242</t>
  </si>
  <si>
    <t>Культура i мистецтво</t>
  </si>
  <si>
    <t>Забезпечення діяльності бібліотек</t>
  </si>
  <si>
    <t>Забезпечення діяльності музеїв i виставок</t>
  </si>
  <si>
    <t>Забезпечення діяльності палаців i будинків культури, клубів, центрів дозвілля та iнших клубних закладів</t>
  </si>
  <si>
    <t>Забезпечення діяльності інших закладів в галузі культури і мистецтва</t>
  </si>
  <si>
    <t>Фiзична культура i спорт</t>
  </si>
  <si>
    <t>Утримання та навчально-тренувальна робота комунальних дитячо-юнацьких спортивних шкіл</t>
  </si>
  <si>
    <t>Утримання та фінансова підтримка спортивних споруд</t>
  </si>
  <si>
    <t>Житлово-комунальне господарство</t>
  </si>
  <si>
    <t>Організація благоустрою населених пунктів</t>
  </si>
  <si>
    <t>Економічна діяльність</t>
  </si>
  <si>
    <t>Утримання та розвиток автомобільних доріг та дорожньої інфраструктури за рахунок коштів місцевого бюджету</t>
  </si>
  <si>
    <t>Реалізація програм і заходів в галузі туризму та курортів</t>
  </si>
  <si>
    <t>Членські внески до асоціацій органів місцевого самоврядування</t>
  </si>
  <si>
    <t>Інші заходи, пов`язані з економічною діяльністю</t>
  </si>
  <si>
    <t>Міжбюджетні трансферти</t>
  </si>
  <si>
    <t>Інші субвенції з місцевого бюджету</t>
  </si>
  <si>
    <t xml:space="preserve">Усього </t>
  </si>
  <si>
    <t>4000</t>
  </si>
  <si>
    <t>4030</t>
  </si>
  <si>
    <t>4040</t>
  </si>
  <si>
    <t>4060</t>
  </si>
  <si>
    <t>4081</t>
  </si>
  <si>
    <t>5000</t>
  </si>
  <si>
    <t>5031</t>
  </si>
  <si>
    <t>5041</t>
  </si>
  <si>
    <t>6000</t>
  </si>
  <si>
    <t>6030</t>
  </si>
  <si>
    <t>7000</t>
  </si>
  <si>
    <t>7461</t>
  </si>
  <si>
    <t>7622</t>
  </si>
  <si>
    <t>7693</t>
  </si>
  <si>
    <t>9000</t>
  </si>
  <si>
    <t>9770</t>
  </si>
  <si>
    <t>Реалізація інших заходів щодо соціально-економічного розвитку територій</t>
  </si>
  <si>
    <t>ВИДАТКИ</t>
  </si>
  <si>
    <t>Рентна плата за спеціальне використання води водних об`єктів місцевого значення</t>
  </si>
  <si>
    <t>Рентна плата за спеціальне використання води </t>
  </si>
  <si>
    <t>Рентна плата за користування надрами місцевого значення</t>
  </si>
  <si>
    <t>Туристичний збір, сплачений юридичними особами </t>
  </si>
  <si>
    <t>Кошти від реалізації безхазяйного майна, знахідок, спадкового майна, майна, одержаного територіальною громадою в порядку спадкування чи дарування, а також валютні цінності і грошові кошти, власники яких невідомі  </t>
  </si>
  <si>
    <t>Кошти від реалізації скарбів, майна, одержаного державою або територіальною громадою в порядку спадкування чи дарування, безхазяйного майна, знахідок, а також валютних цінностей і грошових коштів, власники яких невідомі </t>
  </si>
  <si>
    <t>Плата за скорочення термінів надання послуг у сфері державної реєстрації речових прав на нерухоме майно та їх обтяжень і державної реєстрації юридичних осіб, фізичних осіб - підприємців та громадських формувань, а також плата за надання інших платних послуг</t>
  </si>
  <si>
    <t>Кошти за шкоду, що заподіяна на земельних ділянках державної та комунальної власності, які не надані у користування та не передані у власність, внаслідок їх самовільного зайняття, використання не за цільовим призначенням, зняття ґрунтового покриву (родючо</t>
  </si>
  <si>
    <t>Дотація з місцевого бюджету на проведення розрахунків протягом опалювального періоду за комунальні послуги та енергоносії, які споживаються установами, організаціями, підприємствами, що утримуються за рахунок відповідних місцевих бюджетів за рахунок відпо</t>
  </si>
  <si>
    <t>Надходження бюджетних установ від реалізації в установленому порядку майна (крім нерухомого майна) </t>
  </si>
  <si>
    <t>Відшкодування різниці між розміром ціни (тарифу) на житлово-комунальні послуги, що затверджувалися або погоджувалися рішенням місцевого органу виконавчої влади та органу місцевого самоврядування, та розміром економічно обґрунтованих витрат на їх виробницт</t>
  </si>
  <si>
    <t>Сприяння розвитку малого та середнього підприємництва</t>
  </si>
  <si>
    <t>Заходи із запобігання та ліквідації надзвичайних ситуацій та наслідків стихійного лиха</t>
  </si>
  <si>
    <t>Надання пільг окремим категоріям громадян з оплати послуг зв`язку</t>
  </si>
  <si>
    <t>Компенсаційні виплати за пільговий проїзд окремих категорій громадян на залізничному транспорті</t>
  </si>
  <si>
    <t>Надання фінансової підтримки громадським об`єднанням ветеранів і осіб з інвалідністю, діяльність яких має соціальну спрямованість</t>
  </si>
  <si>
    <t>Резервний фонд місцевого бюджету</t>
  </si>
  <si>
    <t>Інша діяльність</t>
  </si>
  <si>
    <t>Природоохоронні заходи за рахунок цільових фондів</t>
  </si>
  <si>
    <t>Акцизний податок з реалізації виробниками та/або імпортерами, у тому числі в роздрібній торгівлі тютюнових виробів, тютюну та промислових замінників тютюну,рідин, що використовуються в електронних сигаретах, що оподатковується згідно з підпунктом 213.1.14</t>
  </si>
  <si>
    <t>Акцизний податок з реалізації суб`єктами господарювання роздрібної торгівлі підакцизних товарів (крім тих, що оподатковуються згідно з підпунктом 213.1.14 пункту 213.1 статті 213 Податкового кодексу України)</t>
  </si>
  <si>
    <t>Субвенція з місцевого бюджету на закупівлю опорними закладами охорони здоров`я послуг щодо проектування та встановлення кисневих станцій за рахунок залишку коштів відповідної субвенції з державного бюджету, що утворився на початок бюджетного періоду</t>
  </si>
  <si>
    <t>Орендна плата за водні об`єкти (їх частини), що надаються в користування на умовах оренди Радою міністрів Автономної Республіки Крим, обласними, районними, Київською та Севастопольською міськими державними адміністраціями, місцевими радами </t>
  </si>
  <si>
    <t>Надходження коштів від відшкодування втрат сільськогосподарського і лісогосподарського виробництва  </t>
  </si>
  <si>
    <t>Видатки на поховання учасників бойових дій та осіб з інвалідністю внаслідок війни</t>
  </si>
  <si>
    <t>Надання соціальних гарантій фізичним особам, які надають соціальні послуги громадянам похилого віку, особам з інвалідністю, дітям з інвалідністю, хворим, які не здатні до самообслуговування і потребують сторонньої допомоги</t>
  </si>
  <si>
    <t>3090</t>
  </si>
  <si>
    <t>3160</t>
  </si>
  <si>
    <t>Організація та проведення громадських робіт</t>
  </si>
  <si>
    <t>Інші заходи в галузі культури і мистецтва</t>
  </si>
  <si>
    <t>Заходи та роботи з територіальної оборони</t>
  </si>
  <si>
    <t>Субвенція з місцевого бюджету державному бюджету на виконання програм соціально-економічного розвитку регіонів</t>
  </si>
  <si>
    <t>Проектні, будівельно-ремонтні роботи, придбання житла та приміщень для розвитку сімейних та інших форм виховання, наближених до сімейних, та забезпечення житлом дітей-сиріт, дітей, позбавлених батьківського піклування, осіб з їх числа</t>
  </si>
  <si>
    <t>Співфінансування інвестиційних проектів, що реалізуються за рахунок коштів державного фонду регіонального розвитку</t>
  </si>
  <si>
    <t>Проведення навчально-тренувальних зборів і змагань з олімпійських видів спорту</t>
  </si>
  <si>
    <t>Забезпечення діяльності водопровідно-каналізаційного господарства</t>
  </si>
  <si>
    <t>Заходи та роботи з мобілізаційної підготовки місцевого значення</t>
  </si>
  <si>
    <t>Транспортний податок з фізичних осіб </t>
  </si>
  <si>
    <t>Інші дотації з місцевого бюджету</t>
  </si>
  <si>
    <t>Звіт про виконання  бюджету Жовківської  об'єднаної територіальної громади за І квартал 2023 року</t>
  </si>
  <si>
    <t>Здійснення заходів із землеустрою</t>
  </si>
  <si>
    <t>7130</t>
  </si>
  <si>
    <t>Будівництво споруд, установ та закладів фізичної культури і спорту</t>
  </si>
  <si>
    <t>Виконання інвестиційних проектів в рамках здійснення заходів щодо соціально-економічного розвитку окремих територій</t>
  </si>
  <si>
    <t>Внески до статутного капіталу суб`єктів господарювання</t>
  </si>
  <si>
    <t>Субвенція з місцевого бюджету на реалізацію інфраструктурних проектів та розвиток об`єктів соціально-культурної сфери за рахунок відповідної субвенції з державного бюджету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</si>
</sst>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2">
    <numFmt numFmtId="164" formatCode="#0.00"/>
    <numFmt numFmtId="165" formatCode="0.0"/>
  </numFmts>
  <fonts count="16" x14ac:knownFonts="1">
    <font>
      <sz val="10"/>
      <color theme="1"/>
      <name val="Calibri"/>
      <family val="2"/>
      <charset val="204"/>
      <scheme val="minor"/>
    </font>
    <font>
      <sz val="10"/>
      <color theme="1"/>
      <name val="Calibri"/>
      <family val="2"/>
      <charset val="204"/>
      <scheme val="minor"/>
    </font>
    <font>
      <b/>
      <sz val="10"/>
      <color theme="1"/>
      <name val="Calibri"/>
      <family val="2"/>
      <charset val="204"/>
      <scheme val="minor"/>
    </font>
    <font>
      <b/>
      <sz val="18"/>
      <color theme="1"/>
      <name val="Calibri"/>
      <family val="2"/>
      <charset val="204"/>
      <scheme val="minor"/>
    </font>
    <font>
      <b/>
      <sz val="14"/>
      <color theme="1"/>
      <name val="Times New Roman"/>
      <family val="1"/>
      <charset val="204"/>
    </font>
    <font>
      <b/>
      <sz val="20"/>
      <color theme="1"/>
      <name val="Times New Roman"/>
      <family val="1"/>
      <charset val="204"/>
    </font>
    <font>
      <sz val="20"/>
      <color theme="1"/>
      <name val="Times New Roman"/>
      <family val="1"/>
      <charset val="204"/>
    </font>
    <font>
      <b/>
      <sz val="12"/>
      <color theme="1"/>
      <name val="Times New Roman"/>
      <family val="1"/>
      <charset val="204"/>
    </font>
    <font>
      <sz val="12"/>
      <color theme="1"/>
      <name val="Times New Roman"/>
      <family val="1"/>
      <charset val="204"/>
    </font>
    <font>
      <sz val="10"/>
      <name val="Arial Cyr"/>
      <charset val="204"/>
    </font>
    <font>
      <sz val="11"/>
      <color indexed="8"/>
      <name val="Calibri"/>
      <family val="2"/>
      <charset val="204"/>
    </font>
    <font>
      <b/>
      <sz val="12"/>
      <name val="Times New Roman"/>
      <family val="1"/>
      <charset val="204"/>
    </font>
    <font>
      <sz val="10"/>
      <name val="Arial"/>
      <family val="2"/>
      <charset val="204"/>
    </font>
    <font>
      <sz val="12"/>
      <name val="Times New Roman"/>
      <family val="1"/>
      <charset val="204"/>
    </font>
    <font>
      <b/>
      <i/>
      <sz val="12"/>
      <color theme="1"/>
      <name val="Times New Roman"/>
      <family val="1"/>
      <charset val="204"/>
    </font>
    <font>
      <sz val="10"/>
      <name val="Arial"/>
      <charset val="204"/>
    </font>
  </fonts>
  <fills count="4">
    <fill>
      <patternFill patternType="none"/>
    </fill>
    <fill>
      <patternFill patternType="gray125"/>
    </fill>
    <fill>
      <patternFill patternType="solid">
        <fgColor theme="4" tint="0.79998168889431442"/>
        <bgColor indexed="64"/>
      </patternFill>
    </fill>
    <fill>
      <patternFill patternType="solid">
        <fgColor theme="0"/>
        <bgColor indexed="64"/>
      </patternFill>
    </fill>
  </fills>
  <borders count="3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8">
    <xf numFmtId="0" fontId="0" fillId="0" borderId="0"/>
    <xf numFmtId="0" fontId="9" fillId="0" borderId="0"/>
    <xf numFmtId="0" fontId="10" fillId="0" borderId="0"/>
    <xf numFmtId="0" fontId="9" fillId="0" borderId="0"/>
    <xf numFmtId="0" fontId="1" fillId="0" borderId="0"/>
    <xf numFmtId="0" fontId="12" fillId="0" borderId="0"/>
    <xf numFmtId="0" fontId="15" fillId="0" borderId="0"/>
    <xf numFmtId="0" fontId="12" fillId="0" borderId="0"/>
  </cellStyleXfs>
  <cellXfs count="100">
    <xf numFmtId="0" fontId="0" fillId="0" borderId="0" xfId="0"/>
    <xf numFmtId="0" fontId="0" fillId="0" borderId="0" xfId="0" applyAlignment="1">
      <alignment horizontal="center"/>
    </xf>
    <xf numFmtId="0" fontId="2" fillId="0" borderId="0" xfId="0" applyFont="1" applyAlignment="1">
      <alignment horizontal="center" wrapText="1"/>
    </xf>
    <xf numFmtId="0" fontId="0" fillId="0" borderId="0" xfId="0" applyAlignment="1">
      <alignment wrapText="1"/>
    </xf>
    <xf numFmtId="0" fontId="2" fillId="0" borderId="0" xfId="0" applyFont="1" applyAlignment="1">
      <alignment horizontal="center" vertical="center"/>
    </xf>
    <xf numFmtId="0" fontId="5" fillId="0" borderId="0" xfId="0" applyFont="1" applyAlignment="1">
      <alignment horizontal="center" wrapText="1"/>
    </xf>
    <xf numFmtId="0" fontId="6" fillId="0" borderId="0" xfId="0" applyFont="1" applyAlignment="1">
      <alignment wrapText="1"/>
    </xf>
    <xf numFmtId="165" fontId="2" fillId="0" borderId="0" xfId="0" applyNumberFormat="1" applyFont="1" applyAlignment="1">
      <alignment horizontal="center"/>
    </xf>
    <xf numFmtId="165" fontId="6" fillId="0" borderId="0" xfId="0" applyNumberFormat="1" applyFont="1" applyAlignment="1">
      <alignment wrapText="1"/>
    </xf>
    <xf numFmtId="165" fontId="0" fillId="0" borderId="0" xfId="0" applyNumberFormat="1"/>
    <xf numFmtId="2" fontId="0" fillId="0" borderId="0" xfId="0" applyNumberFormat="1"/>
    <xf numFmtId="0" fontId="0" fillId="0" borderId="0" xfId="0"/>
    <xf numFmtId="0" fontId="0" fillId="0" borderId="0" xfId="0"/>
    <xf numFmtId="0" fontId="0" fillId="0" borderId="0" xfId="0"/>
    <xf numFmtId="0" fontId="2" fillId="0" borderId="0" xfId="0" applyFont="1" applyAlignment="1">
      <alignment horizontal="center"/>
    </xf>
    <xf numFmtId="0" fontId="0" fillId="0" borderId="0" xfId="0" applyFont="1" applyAlignment="1">
      <alignment horizontal="center"/>
    </xf>
    <xf numFmtId="0" fontId="4" fillId="0" borderId="0" xfId="0" applyFont="1" applyAlignment="1">
      <alignment horizontal="right"/>
    </xf>
    <xf numFmtId="0" fontId="0" fillId="0" borderId="0" xfId="0" applyAlignment="1">
      <alignment horizontal="center" vertical="center"/>
    </xf>
    <xf numFmtId="0" fontId="8" fillId="0" borderId="0" xfId="0" applyFont="1" applyAlignment="1">
      <alignment horizontal="center" vertical="center"/>
    </xf>
    <xf numFmtId="0" fontId="5" fillId="0" borderId="1" xfId="0" applyFont="1" applyBorder="1" applyAlignment="1">
      <alignment horizontal="center" vertical="center"/>
    </xf>
    <xf numFmtId="0" fontId="7" fillId="0" borderId="1" xfId="0" applyFont="1" applyBorder="1" applyAlignment="1">
      <alignment horizontal="center" vertical="center"/>
    </xf>
    <xf numFmtId="164" fontId="7" fillId="0" borderId="1" xfId="0" applyNumberFormat="1" applyFont="1" applyBorder="1" applyAlignment="1">
      <alignment horizontal="center" vertical="center"/>
    </xf>
    <xf numFmtId="165" fontId="7" fillId="0" borderId="1" xfId="0" applyNumberFormat="1" applyFont="1" applyBorder="1" applyAlignment="1">
      <alignment horizontal="center" vertical="center"/>
    </xf>
    <xf numFmtId="2" fontId="7" fillId="0" borderId="1" xfId="0" applyNumberFormat="1" applyFont="1" applyBorder="1" applyAlignment="1">
      <alignment horizontal="center" vertical="center"/>
    </xf>
    <xf numFmtId="0" fontId="7" fillId="0" borderId="0" xfId="0" applyFont="1" applyAlignment="1">
      <alignment horizontal="center" vertical="center"/>
    </xf>
    <xf numFmtId="164" fontId="8" fillId="0" borderId="1" xfId="0" applyNumberFormat="1" applyFont="1" applyBorder="1" applyAlignment="1">
      <alignment horizontal="center" vertical="center"/>
    </xf>
    <xf numFmtId="165" fontId="8" fillId="0" borderId="1" xfId="0" applyNumberFormat="1" applyFont="1" applyBorder="1" applyAlignment="1">
      <alignment horizontal="center" vertical="center"/>
    </xf>
    <xf numFmtId="0" fontId="0" fillId="0" borderId="1" xfId="0" applyFont="1" applyBorder="1" applyAlignment="1">
      <alignment horizontal="center" vertical="center"/>
    </xf>
    <xf numFmtId="0" fontId="0" fillId="0" borderId="0" xfId="0" applyFont="1" applyAlignment="1">
      <alignment horizontal="center" vertical="center"/>
    </xf>
    <xf numFmtId="2" fontId="8" fillId="0" borderId="1" xfId="0" applyNumberFormat="1" applyFont="1" applyBorder="1" applyAlignment="1">
      <alignment horizontal="center" vertical="center"/>
    </xf>
    <xf numFmtId="165" fontId="7" fillId="2" borderId="1" xfId="0" applyNumberFormat="1" applyFont="1" applyFill="1" applyBorder="1" applyAlignment="1">
      <alignment horizontal="center" vertical="center"/>
    </xf>
    <xf numFmtId="2" fontId="7" fillId="2" borderId="1" xfId="0" applyNumberFormat="1" applyFont="1" applyFill="1" applyBorder="1" applyAlignment="1">
      <alignment horizontal="center" vertical="center"/>
    </xf>
    <xf numFmtId="0" fontId="7" fillId="2" borderId="0" xfId="0" applyFont="1" applyFill="1" applyAlignment="1">
      <alignment horizontal="center" vertical="center"/>
    </xf>
    <xf numFmtId="0" fontId="2" fillId="0" borderId="0" xfId="0" applyFont="1" applyAlignment="1">
      <alignment horizontal="center"/>
    </xf>
    <xf numFmtId="0" fontId="2" fillId="0" borderId="1" xfId="0" applyFont="1" applyBorder="1" applyAlignment="1">
      <alignment horizontal="center" vertical="center"/>
    </xf>
    <xf numFmtId="165" fontId="7" fillId="3" borderId="1" xfId="0" applyNumberFormat="1" applyFont="1" applyFill="1" applyBorder="1" applyAlignment="1">
      <alignment horizontal="center" vertical="center"/>
    </xf>
    <xf numFmtId="0" fontId="13" fillId="0" borderId="1" xfId="5" applyFont="1" applyBorder="1" applyAlignment="1">
      <alignment horizontal="center" vertical="center" wrapText="1"/>
    </xf>
    <xf numFmtId="0" fontId="13" fillId="0" borderId="1" xfId="5" applyFont="1" applyBorder="1" applyAlignment="1">
      <alignment horizontal="center" vertical="center"/>
    </xf>
    <xf numFmtId="0" fontId="11" fillId="3" borderId="1" xfId="1" applyFont="1" applyFill="1" applyBorder="1" applyAlignment="1">
      <alignment horizontal="center" vertical="center" wrapText="1"/>
    </xf>
    <xf numFmtId="49" fontId="11" fillId="3" borderId="1" xfId="1" applyNumberFormat="1" applyFont="1" applyFill="1" applyBorder="1" applyAlignment="1">
      <alignment horizontal="center" vertical="center" wrapText="1"/>
    </xf>
    <xf numFmtId="2" fontId="7" fillId="3" borderId="1" xfId="0" applyNumberFormat="1" applyFont="1" applyFill="1" applyBorder="1" applyAlignment="1">
      <alignment horizontal="center" vertical="center"/>
    </xf>
    <xf numFmtId="164" fontId="7" fillId="3" borderId="1" xfId="0" applyNumberFormat="1" applyFont="1" applyFill="1" applyBorder="1" applyAlignment="1">
      <alignment horizontal="center" vertical="center"/>
    </xf>
    <xf numFmtId="0" fontId="8" fillId="3" borderId="1" xfId="0" applyFont="1" applyFill="1" applyBorder="1" applyAlignment="1">
      <alignment horizontal="center" vertical="center" wrapText="1"/>
    </xf>
    <xf numFmtId="2" fontId="8" fillId="3" borderId="1" xfId="0" quotePrefix="1" applyNumberFormat="1" applyFont="1" applyFill="1" applyBorder="1" applyAlignment="1">
      <alignment horizontal="center" vertical="center" wrapText="1"/>
    </xf>
    <xf numFmtId="4" fontId="13" fillId="0" borderId="1" xfId="5" applyNumberFormat="1" applyFont="1" applyBorder="1" applyAlignment="1">
      <alignment horizontal="center" vertical="center"/>
    </xf>
    <xf numFmtId="165" fontId="8" fillId="3" borderId="1" xfId="0" applyNumberFormat="1" applyFont="1" applyFill="1" applyBorder="1" applyAlignment="1">
      <alignment horizontal="center" vertical="center"/>
    </xf>
    <xf numFmtId="0" fontId="8" fillId="3" borderId="1" xfId="0" applyFont="1" applyFill="1" applyBorder="1" applyAlignment="1">
      <alignment horizontal="center" vertical="center"/>
    </xf>
    <xf numFmtId="0" fontId="7" fillId="3" borderId="1" xfId="0" applyFont="1" applyFill="1" applyBorder="1" applyAlignment="1">
      <alignment horizontal="center" vertical="center"/>
    </xf>
    <xf numFmtId="0" fontId="8" fillId="3" borderId="1" xfId="0" quotePrefix="1" applyFont="1" applyFill="1" applyBorder="1" applyAlignment="1">
      <alignment horizontal="center" vertical="center" wrapText="1"/>
    </xf>
    <xf numFmtId="164" fontId="8" fillId="3" borderId="1" xfId="0" applyNumberFormat="1" applyFont="1" applyFill="1" applyBorder="1" applyAlignment="1">
      <alignment horizontal="center" vertical="center" wrapText="1"/>
    </xf>
    <xf numFmtId="0" fontId="7" fillId="3" borderId="1" xfId="0" applyFont="1" applyFill="1" applyBorder="1" applyAlignment="1">
      <alignment horizontal="center" vertical="center" wrapText="1"/>
    </xf>
    <xf numFmtId="2" fontId="8" fillId="3" borderId="1" xfId="0" applyNumberFormat="1" applyFont="1" applyFill="1" applyBorder="1" applyAlignment="1">
      <alignment horizontal="center" vertical="center"/>
    </xf>
    <xf numFmtId="0" fontId="7" fillId="3" borderId="1" xfId="0" quotePrefix="1" applyFont="1" applyFill="1" applyBorder="1" applyAlignment="1">
      <alignment horizontal="center" vertical="center" wrapText="1"/>
    </xf>
    <xf numFmtId="164" fontId="7" fillId="3" borderId="1" xfId="0" applyNumberFormat="1" applyFont="1" applyFill="1" applyBorder="1" applyAlignment="1">
      <alignment horizontal="center" vertical="center" wrapText="1"/>
    </xf>
    <xf numFmtId="4" fontId="11" fillId="0" borderId="1" xfId="5" applyNumberFormat="1" applyFont="1" applyBorder="1" applyAlignment="1">
      <alignment horizontal="center" vertical="center"/>
    </xf>
    <xf numFmtId="0" fontId="0" fillId="0" borderId="2" xfId="0" applyBorder="1" applyAlignment="1">
      <alignment horizontal="center" vertical="center" wrapText="1"/>
    </xf>
    <xf numFmtId="0" fontId="5" fillId="0" borderId="0" xfId="0" applyFont="1" applyAlignment="1">
      <alignment horizontal="center" wrapText="1"/>
    </xf>
    <xf numFmtId="0" fontId="6" fillId="0" borderId="0" xfId="0" applyFont="1" applyAlignment="1">
      <alignment wrapText="1"/>
    </xf>
    <xf numFmtId="0" fontId="2" fillId="0" borderId="0" xfId="0" applyFont="1" applyAlignment="1">
      <alignment horizontal="center"/>
    </xf>
    <xf numFmtId="0" fontId="8" fillId="0" borderId="1" xfId="0" applyFont="1" applyBorder="1" applyAlignment="1">
      <alignment horizontal="center" vertical="center"/>
    </xf>
    <xf numFmtId="0" fontId="0" fillId="0" borderId="1" xfId="0" applyBorder="1" applyAlignment="1">
      <alignment horizontal="center" vertical="center"/>
    </xf>
    <xf numFmtId="0" fontId="7" fillId="2" borderId="1" xfId="0" applyFont="1" applyFill="1" applyBorder="1" applyAlignment="1">
      <alignment horizontal="center" vertical="center"/>
    </xf>
    <xf numFmtId="0" fontId="2" fillId="0" borderId="0" xfId="0" applyFont="1" applyAlignment="1">
      <alignment wrapText="1"/>
    </xf>
    <xf numFmtId="0" fontId="7" fillId="0" borderId="1" xfId="0" applyFont="1" applyBorder="1" applyAlignment="1">
      <alignment horizontal="center" vertical="center" wrapText="1"/>
    </xf>
    <xf numFmtId="0" fontId="2" fillId="0" borderId="0" xfId="0" applyFont="1" applyAlignment="1">
      <alignment horizontal="center"/>
    </xf>
    <xf numFmtId="0" fontId="8" fillId="0" borderId="1" xfId="0" applyFont="1" applyBorder="1" applyAlignment="1">
      <alignment horizontal="center" vertical="center"/>
    </xf>
    <xf numFmtId="4" fontId="13" fillId="0" borderId="1" xfId="6" applyNumberFormat="1" applyFont="1" applyBorder="1" applyAlignment="1">
      <alignment horizontal="center" vertical="center"/>
    </xf>
    <xf numFmtId="4" fontId="13" fillId="0" borderId="1" xfId="7" applyNumberFormat="1" applyFont="1" applyBorder="1" applyAlignment="1">
      <alignment horizontal="center" vertical="center"/>
    </xf>
    <xf numFmtId="4" fontId="7" fillId="3" borderId="1" xfId="0" applyNumberFormat="1" applyFont="1" applyFill="1" applyBorder="1" applyAlignment="1">
      <alignment horizontal="center" vertical="center"/>
    </xf>
    <xf numFmtId="0" fontId="0" fillId="0" borderId="0" xfId="0"/>
    <xf numFmtId="4" fontId="0" fillId="0" borderId="0" xfId="0" applyNumberFormat="1"/>
    <xf numFmtId="0" fontId="13" fillId="0" borderId="1" xfId="7" applyFont="1" applyBorder="1" applyAlignment="1">
      <alignment horizontal="center" vertical="center"/>
    </xf>
    <xf numFmtId="0" fontId="2" fillId="0" borderId="1" xfId="0" applyFont="1" applyBorder="1" applyAlignment="1">
      <alignment horizontal="center" vertical="center"/>
    </xf>
    <xf numFmtId="0" fontId="2" fillId="0" borderId="1" xfId="0" applyFont="1" applyBorder="1" applyAlignment="1">
      <alignment horizontal="center" vertical="center"/>
    </xf>
    <xf numFmtId="0" fontId="2" fillId="0" borderId="1" xfId="0" applyFont="1" applyBorder="1" applyAlignment="1">
      <alignment horizontal="center" vertical="center"/>
    </xf>
    <xf numFmtId="0" fontId="2" fillId="0" borderId="1" xfId="0" applyFont="1" applyBorder="1" applyAlignment="1">
      <alignment horizontal="center" vertical="center"/>
    </xf>
    <xf numFmtId="0" fontId="8" fillId="0" borderId="1" xfId="0" applyFont="1" applyBorder="1" applyAlignment="1">
      <alignment horizontal="center" vertical="center" wrapText="1"/>
    </xf>
    <xf numFmtId="164" fontId="7" fillId="2" borderId="1" xfId="0" applyNumberFormat="1" applyFont="1" applyFill="1" applyBorder="1" applyAlignment="1">
      <alignment horizontal="center" vertical="center"/>
    </xf>
    <xf numFmtId="0" fontId="8" fillId="0" borderId="1" xfId="0" applyFont="1" applyBorder="1" applyAlignment="1">
      <alignment horizontal="center" vertical="center"/>
    </xf>
    <xf numFmtId="49" fontId="11" fillId="0" borderId="1" xfId="1" applyNumberFormat="1" applyFont="1" applyFill="1" applyBorder="1" applyAlignment="1" applyProtection="1">
      <alignment horizontal="center" vertical="center" wrapText="1"/>
      <protection locked="0"/>
    </xf>
    <xf numFmtId="0" fontId="14" fillId="0" borderId="1" xfId="0" applyFont="1" applyBorder="1" applyAlignment="1">
      <alignment horizontal="center" vertical="center" wrapText="1"/>
    </xf>
    <xf numFmtId="0" fontId="11" fillId="0" borderId="1" xfId="1" applyFont="1" applyFill="1" applyBorder="1" applyAlignment="1" applyProtection="1">
      <alignment horizontal="center" vertical="center" wrapText="1"/>
      <protection locked="0"/>
    </xf>
    <xf numFmtId="0" fontId="8" fillId="0" borderId="1" xfId="0" applyFont="1" applyBorder="1" applyAlignment="1">
      <alignment horizontal="center" vertical="center" wrapText="1"/>
    </xf>
    <xf numFmtId="0" fontId="5" fillId="0" borderId="0" xfId="0" applyFont="1" applyAlignment="1">
      <alignment horizontal="center" wrapText="1"/>
    </xf>
    <xf numFmtId="0" fontId="6" fillId="0" borderId="0" xfId="0" applyFont="1" applyAlignment="1">
      <alignment wrapText="1"/>
    </xf>
    <xf numFmtId="49" fontId="11" fillId="0" borderId="1" xfId="1" applyNumberFormat="1" applyFont="1" applyFill="1" applyBorder="1" applyAlignment="1" applyProtection="1">
      <alignment horizontal="center" vertical="center" wrapText="1"/>
      <protection locked="0"/>
    </xf>
    <xf numFmtId="0" fontId="7" fillId="0" borderId="1" xfId="0" applyFont="1" applyBorder="1" applyAlignment="1">
      <alignment horizontal="center" vertical="center" wrapText="1"/>
    </xf>
    <xf numFmtId="0" fontId="8" fillId="0" borderId="1" xfId="0" applyFont="1" applyBorder="1" applyAlignment="1">
      <alignment horizontal="center" vertical="center"/>
    </xf>
    <xf numFmtId="165" fontId="7" fillId="0" borderId="1" xfId="0" applyNumberFormat="1" applyFont="1" applyBorder="1" applyAlignment="1">
      <alignment horizontal="center" vertical="center" wrapText="1"/>
    </xf>
    <xf numFmtId="165" fontId="8" fillId="0" borderId="1" xfId="0" applyNumberFormat="1" applyFont="1" applyBorder="1" applyAlignment="1">
      <alignment horizontal="center" vertical="center" wrapText="1"/>
    </xf>
    <xf numFmtId="0" fontId="3" fillId="0" borderId="0" xfId="0" applyFont="1" applyAlignment="1">
      <alignment horizontal="center"/>
    </xf>
    <xf numFmtId="0" fontId="2" fillId="0" borderId="0" xfId="0" applyFont="1" applyAlignment="1">
      <alignment horizontal="center"/>
    </xf>
    <xf numFmtId="0" fontId="2" fillId="0" borderId="0" xfId="0" applyFont="1" applyAlignment="1">
      <alignment wrapText="1"/>
    </xf>
    <xf numFmtId="0" fontId="0" fillId="0" borderId="1" xfId="0" applyBorder="1" applyAlignment="1">
      <alignment horizontal="center" vertical="center" wrapText="1"/>
    </xf>
    <xf numFmtId="0" fontId="2" fillId="0" borderId="1" xfId="0" applyFont="1" applyBorder="1" applyAlignment="1">
      <alignment horizontal="center" vertical="center" wrapText="1"/>
    </xf>
    <xf numFmtId="0" fontId="0" fillId="0" borderId="1" xfId="0" applyBorder="1" applyAlignment="1">
      <alignment horizontal="center" vertical="center"/>
    </xf>
    <xf numFmtId="165" fontId="0" fillId="0" borderId="1" xfId="0" applyNumberFormat="1" applyBorder="1" applyAlignment="1">
      <alignment horizontal="center" vertical="center" wrapText="1"/>
    </xf>
    <xf numFmtId="0" fontId="5" fillId="0" borderId="1" xfId="0" applyFont="1" applyBorder="1" applyAlignment="1">
      <alignment horizontal="center" vertical="center" wrapText="1"/>
    </xf>
    <xf numFmtId="0" fontId="7" fillId="2" borderId="1" xfId="0" applyFont="1" applyFill="1" applyBorder="1" applyAlignment="1">
      <alignment horizontal="center" vertical="center"/>
    </xf>
    <xf numFmtId="2" fontId="0" fillId="0" borderId="0" xfId="0" applyNumberFormat="1" applyAlignment="1">
      <alignment horizontal="center" vertical="center"/>
    </xf>
  </cellXfs>
  <cellStyles count="8">
    <cellStyle name="Звичайний" xfId="0" builtinId="0"/>
    <cellStyle name="Звичайний 2" xfId="1"/>
    <cellStyle name="Звичайний 2 2" xfId="6"/>
    <cellStyle name="Звичайний 2 3" xfId="7"/>
    <cellStyle name="Обычный 2" xfId="2"/>
    <cellStyle name="Обычный 2 2" xfId="3"/>
    <cellStyle name="Обычный 2 3" xfId="5"/>
    <cellStyle name="Обычный 3" xfId="4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Тема Office">
  <a:themeElements>
    <a:clrScheme name="Офіс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Офіс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Офіс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L79"/>
  <sheetViews>
    <sheetView tabSelected="1" topLeftCell="A28" zoomScaleNormal="100" workbookViewId="0">
      <selection activeCell="F37" sqref="F37:G37"/>
    </sheetView>
  </sheetViews>
  <sheetFormatPr defaultRowHeight="12.75" x14ac:dyDescent="0.2"/>
  <cols>
    <col min="1" max="1" width="56" customWidth="1"/>
    <col min="2" max="2" width="15.28515625" style="1" customWidth="1"/>
    <col min="3" max="3" width="16.85546875" customWidth="1"/>
    <col min="4" max="4" width="16" customWidth="1"/>
    <col min="5" max="6" width="16" style="12" customWidth="1"/>
    <col min="7" max="7" width="16" customWidth="1"/>
    <col min="8" max="8" width="14.28515625" customWidth="1"/>
    <col min="9" max="9" width="13.7109375" customWidth="1"/>
    <col min="10" max="10" width="19.140625" customWidth="1"/>
  </cols>
  <sheetData>
    <row r="1" spans="1:12" s="13" customFormat="1" x14ac:dyDescent="0.2">
      <c r="B1" s="1"/>
    </row>
    <row r="2" spans="1:12" s="11" customFormat="1" ht="26.25" x14ac:dyDescent="0.4">
      <c r="A2" s="83" t="s">
        <v>212</v>
      </c>
      <c r="B2" s="84"/>
      <c r="C2" s="84"/>
      <c r="D2" s="84"/>
      <c r="E2" s="84"/>
      <c r="F2" s="84"/>
      <c r="G2" s="84"/>
      <c r="H2" s="84"/>
      <c r="I2" s="84"/>
      <c r="J2" s="84"/>
      <c r="K2" s="84"/>
      <c r="L2" s="84"/>
    </row>
    <row r="3" spans="1:12" s="13" customFormat="1" ht="26.25" x14ac:dyDescent="0.4">
      <c r="A3" s="5"/>
      <c r="B3" s="6"/>
      <c r="C3" s="6"/>
      <c r="D3" s="6"/>
      <c r="E3" s="6"/>
      <c r="F3" s="6"/>
      <c r="G3" s="6"/>
      <c r="H3" s="6"/>
      <c r="I3" s="6"/>
      <c r="J3" s="6"/>
      <c r="K3" s="6"/>
      <c r="L3" s="6"/>
    </row>
    <row r="4" spans="1:12" s="11" customFormat="1" ht="18.75" x14ac:dyDescent="0.3">
      <c r="B4" s="1"/>
      <c r="E4" s="12"/>
      <c r="F4" s="12"/>
      <c r="J4" s="16" t="s">
        <v>0</v>
      </c>
    </row>
    <row r="5" spans="1:12" ht="15.75" x14ac:dyDescent="0.2">
      <c r="A5" s="85" t="s">
        <v>93</v>
      </c>
      <c r="B5" s="85" t="s">
        <v>94</v>
      </c>
      <c r="C5" s="85" t="s">
        <v>68</v>
      </c>
      <c r="D5" s="85"/>
      <c r="E5" s="85"/>
      <c r="F5" s="85"/>
      <c r="G5" s="85"/>
      <c r="H5" s="81" t="s">
        <v>87</v>
      </c>
      <c r="I5" s="81"/>
      <c r="J5" s="82"/>
    </row>
    <row r="6" spans="1:12" ht="30" customHeight="1" x14ac:dyDescent="0.2">
      <c r="A6" s="85"/>
      <c r="B6" s="85"/>
      <c r="C6" s="86" t="s">
        <v>88</v>
      </c>
      <c r="D6" s="86" t="s">
        <v>89</v>
      </c>
      <c r="E6" s="86" t="s">
        <v>90</v>
      </c>
      <c r="F6" s="86" t="s">
        <v>91</v>
      </c>
      <c r="G6" s="88" t="s">
        <v>92</v>
      </c>
      <c r="H6" s="86" t="s">
        <v>88</v>
      </c>
      <c r="I6" s="86" t="s">
        <v>90</v>
      </c>
      <c r="J6" s="86" t="s">
        <v>91</v>
      </c>
    </row>
    <row r="7" spans="1:12" ht="102" customHeight="1" x14ac:dyDescent="0.2">
      <c r="A7" s="85"/>
      <c r="B7" s="79" t="s">
        <v>95</v>
      </c>
      <c r="C7" s="87"/>
      <c r="D7" s="87"/>
      <c r="E7" s="82"/>
      <c r="F7" s="82"/>
      <c r="G7" s="89"/>
      <c r="H7" s="87"/>
      <c r="I7" s="82"/>
      <c r="J7" s="82"/>
    </row>
    <row r="8" spans="1:12" s="13" customFormat="1" ht="15.75" x14ac:dyDescent="0.2">
      <c r="A8" s="85" t="s">
        <v>172</v>
      </c>
      <c r="B8" s="82"/>
      <c r="C8" s="82"/>
      <c r="D8" s="82"/>
      <c r="E8" s="82"/>
      <c r="F8" s="82"/>
      <c r="G8" s="82"/>
      <c r="H8" s="82"/>
      <c r="I8" s="82"/>
      <c r="J8" s="82"/>
    </row>
    <row r="9" spans="1:12" s="14" customFormat="1" ht="15.75" x14ac:dyDescent="0.2">
      <c r="A9" s="38" t="s">
        <v>96</v>
      </c>
      <c r="B9" s="39" t="s">
        <v>97</v>
      </c>
      <c r="C9" s="40">
        <f>+C10+C11</f>
        <v>43286800</v>
      </c>
      <c r="D9" s="40">
        <f t="shared" ref="D9:E9" si="0">+D10+D11</f>
        <v>9987000</v>
      </c>
      <c r="E9" s="40">
        <f t="shared" si="0"/>
        <v>8896795.4800000004</v>
      </c>
      <c r="F9" s="35">
        <f>+E9/C9*100</f>
        <v>20.553137399853998</v>
      </c>
      <c r="G9" s="35">
        <f>+E9/D9*100</f>
        <v>89.083763692800645</v>
      </c>
      <c r="H9" s="41">
        <f>+H10+H11</f>
        <v>200000</v>
      </c>
      <c r="I9" s="41">
        <f>+I10+I11</f>
        <v>979205.67</v>
      </c>
      <c r="J9" s="22">
        <f>+I9/H9*100</f>
        <v>489.60283499999997</v>
      </c>
    </row>
    <row r="10" spans="1:12" s="15" customFormat="1" ht="63" x14ac:dyDescent="0.2">
      <c r="A10" s="42" t="s">
        <v>99</v>
      </c>
      <c r="B10" s="43" t="s">
        <v>98</v>
      </c>
      <c r="C10" s="66">
        <v>35301300</v>
      </c>
      <c r="D10" s="66">
        <v>8037990</v>
      </c>
      <c r="E10" s="66">
        <v>7219363.0300000003</v>
      </c>
      <c r="F10" s="45">
        <f t="shared" ref="F10:F74" si="1">+E10/C10*100</f>
        <v>20.450700200842462</v>
      </c>
      <c r="G10" s="45">
        <f t="shared" ref="G10:G74" si="2">+E10/D10*100</f>
        <v>89.815526394036326</v>
      </c>
      <c r="H10" s="67">
        <v>200000</v>
      </c>
      <c r="I10" s="67">
        <v>979205.67</v>
      </c>
      <c r="J10" s="26"/>
    </row>
    <row r="11" spans="1:12" s="15" customFormat="1" ht="45" customHeight="1" x14ac:dyDescent="0.2">
      <c r="A11" s="42" t="s">
        <v>101</v>
      </c>
      <c r="B11" s="43" t="s">
        <v>100</v>
      </c>
      <c r="C11" s="66">
        <v>7985500</v>
      </c>
      <c r="D11" s="66">
        <v>1949010</v>
      </c>
      <c r="E11" s="66">
        <v>1677432.4499999997</v>
      </c>
      <c r="F11" s="45">
        <f t="shared" si="1"/>
        <v>21.005978961868383</v>
      </c>
      <c r="G11" s="45">
        <f t="shared" si="2"/>
        <v>86.065871904197493</v>
      </c>
      <c r="H11" s="46"/>
      <c r="I11" s="46"/>
      <c r="J11" s="22"/>
    </row>
    <row r="12" spans="1:12" s="14" customFormat="1" ht="15.75" x14ac:dyDescent="0.2">
      <c r="A12" s="47" t="s">
        <v>102</v>
      </c>
      <c r="B12" s="39" t="s">
        <v>103</v>
      </c>
      <c r="C12" s="40">
        <f>+C13+C14+C15+C16+C17+C18+C19+C20</f>
        <v>203123200</v>
      </c>
      <c r="D12" s="40">
        <f t="shared" ref="D12:E12" si="3">+D13+D14+D15+D16+D17+D18+D19+D20</f>
        <v>45102460</v>
      </c>
      <c r="E12" s="40">
        <f t="shared" si="3"/>
        <v>39593229.399999999</v>
      </c>
      <c r="F12" s="35">
        <f t="shared" si="1"/>
        <v>19.49222412801689</v>
      </c>
      <c r="G12" s="35">
        <f t="shared" si="2"/>
        <v>87.785077354982405</v>
      </c>
      <c r="H12" s="40">
        <f>+H13+H14+H15+H16+H17+H18+H19+H20</f>
        <v>5344046.04</v>
      </c>
      <c r="I12" s="40">
        <f t="shared" ref="I12" si="4">+I13+I14+I15+I16+I17+I18+I19+I20</f>
        <v>911914.41000000015</v>
      </c>
      <c r="J12" s="22">
        <f>+I12/H12*100</f>
        <v>17.064119642202787</v>
      </c>
    </row>
    <row r="13" spans="1:12" s="15" customFormat="1" ht="15.75" x14ac:dyDescent="0.2">
      <c r="A13" s="42" t="s">
        <v>104</v>
      </c>
      <c r="B13" s="48" t="s">
        <v>108</v>
      </c>
      <c r="C13" s="66">
        <v>33970590</v>
      </c>
      <c r="D13" s="66">
        <v>6668090</v>
      </c>
      <c r="E13" s="66">
        <v>6105117.1399999987</v>
      </c>
      <c r="F13" s="45">
        <f t="shared" si="1"/>
        <v>17.971772465535626</v>
      </c>
      <c r="G13" s="45">
        <f t="shared" si="2"/>
        <v>91.557209635742751</v>
      </c>
      <c r="H13" s="67">
        <v>2200000</v>
      </c>
      <c r="I13" s="67">
        <v>354706.92000000004</v>
      </c>
      <c r="J13" s="26">
        <f>+I13/H13*100</f>
        <v>16.123041818181822</v>
      </c>
    </row>
    <row r="14" spans="1:12" s="15" customFormat="1" ht="31.5" x14ac:dyDescent="0.2">
      <c r="A14" s="42" t="s">
        <v>105</v>
      </c>
      <c r="B14" s="48" t="s">
        <v>109</v>
      </c>
      <c r="C14" s="66">
        <v>41956550</v>
      </c>
      <c r="D14" s="66">
        <v>8558000</v>
      </c>
      <c r="E14" s="66">
        <v>8094864.4900000002</v>
      </c>
      <c r="F14" s="45">
        <f t="shared" si="1"/>
        <v>19.293446410631951</v>
      </c>
      <c r="G14" s="45">
        <f t="shared" si="2"/>
        <v>94.588274012619777</v>
      </c>
      <c r="H14" s="67">
        <v>2500000</v>
      </c>
      <c r="I14" s="67">
        <v>298017.96000000002</v>
      </c>
      <c r="J14" s="26">
        <f>+I14/H14*100</f>
        <v>11.9207184</v>
      </c>
    </row>
    <row r="15" spans="1:12" s="15" customFormat="1" ht="31.5" x14ac:dyDescent="0.2">
      <c r="A15" s="42" t="s">
        <v>105</v>
      </c>
      <c r="B15" s="48" t="s">
        <v>110</v>
      </c>
      <c r="C15" s="66">
        <v>99191300</v>
      </c>
      <c r="D15" s="66">
        <v>23259600</v>
      </c>
      <c r="E15" s="66">
        <v>20022675.309999999</v>
      </c>
      <c r="F15" s="45">
        <f t="shared" si="1"/>
        <v>20.185918835623688</v>
      </c>
      <c r="G15" s="45">
        <f t="shared" si="2"/>
        <v>86.08348944091901</v>
      </c>
      <c r="H15" s="46"/>
      <c r="I15" s="46"/>
      <c r="J15" s="26"/>
    </row>
    <row r="16" spans="1:12" s="15" customFormat="1" ht="31.5" x14ac:dyDescent="0.2">
      <c r="A16" s="42" t="s">
        <v>106</v>
      </c>
      <c r="B16" s="48" t="s">
        <v>111</v>
      </c>
      <c r="C16" s="66">
        <v>6992800</v>
      </c>
      <c r="D16" s="66">
        <v>1522400</v>
      </c>
      <c r="E16" s="66">
        <v>1328622.3499999999</v>
      </c>
      <c r="F16" s="45">
        <f t="shared" si="1"/>
        <v>18.999862000915225</v>
      </c>
      <c r="G16" s="45">
        <f t="shared" si="2"/>
        <v>87.271567919075139</v>
      </c>
      <c r="H16" s="67">
        <v>50000</v>
      </c>
      <c r="I16" s="67">
        <v>137845</v>
      </c>
      <c r="J16" s="26">
        <v>0</v>
      </c>
    </row>
    <row r="17" spans="1:10" s="15" customFormat="1" ht="23.25" customHeight="1" x14ac:dyDescent="0.2">
      <c r="A17" s="42" t="s">
        <v>107</v>
      </c>
      <c r="B17" s="48" t="s">
        <v>112</v>
      </c>
      <c r="C17" s="66">
        <v>13889500</v>
      </c>
      <c r="D17" s="66">
        <v>3381870</v>
      </c>
      <c r="E17" s="66">
        <v>2888189.0499999993</v>
      </c>
      <c r="F17" s="45">
        <f t="shared" si="1"/>
        <v>20.794046221966227</v>
      </c>
      <c r="G17" s="45">
        <f t="shared" si="2"/>
        <v>85.402131069497031</v>
      </c>
      <c r="H17" s="67">
        <v>500000</v>
      </c>
      <c r="I17" s="67">
        <v>121344.53</v>
      </c>
      <c r="J17" s="26">
        <f>+I17/H17*100</f>
        <v>24.268905999999998</v>
      </c>
    </row>
    <row r="18" spans="1:10" s="15" customFormat="1" ht="25.5" customHeight="1" x14ac:dyDescent="0.2">
      <c r="A18" s="42" t="s">
        <v>113</v>
      </c>
      <c r="B18" s="48" t="s">
        <v>116</v>
      </c>
      <c r="C18" s="66">
        <v>5546960</v>
      </c>
      <c r="D18" s="66">
        <v>1321800</v>
      </c>
      <c r="E18" s="66">
        <v>876885.56</v>
      </c>
      <c r="F18" s="45">
        <f t="shared" si="1"/>
        <v>15.808398834677012</v>
      </c>
      <c r="G18" s="45">
        <f t="shared" si="2"/>
        <v>66.340260251172651</v>
      </c>
      <c r="H18" s="46"/>
      <c r="I18" s="46"/>
      <c r="J18" s="26"/>
    </row>
    <row r="19" spans="1:10" s="15" customFormat="1" ht="33" customHeight="1" x14ac:dyDescent="0.2">
      <c r="A19" s="42" t="s">
        <v>114</v>
      </c>
      <c r="B19" s="48" t="s">
        <v>117</v>
      </c>
      <c r="C19" s="66">
        <v>470500</v>
      </c>
      <c r="D19" s="66">
        <v>114400</v>
      </c>
      <c r="E19" s="66">
        <v>79351.95</v>
      </c>
      <c r="F19" s="45">
        <f t="shared" si="1"/>
        <v>16.865451647183846</v>
      </c>
      <c r="G19" s="45">
        <f t="shared" si="2"/>
        <v>69.36359265734265</v>
      </c>
      <c r="H19" s="67">
        <v>94046.04</v>
      </c>
      <c r="I19" s="67">
        <v>0</v>
      </c>
      <c r="J19" s="26">
        <v>0</v>
      </c>
    </row>
    <row r="20" spans="1:10" s="15" customFormat="1" ht="31.5" x14ac:dyDescent="0.2">
      <c r="A20" s="42" t="s">
        <v>115</v>
      </c>
      <c r="B20" s="48" t="s">
        <v>118</v>
      </c>
      <c r="C20" s="66">
        <v>1105000</v>
      </c>
      <c r="D20" s="66">
        <v>276300</v>
      </c>
      <c r="E20" s="66">
        <v>197523.55</v>
      </c>
      <c r="F20" s="45">
        <f t="shared" si="1"/>
        <v>17.87543438914027</v>
      </c>
      <c r="G20" s="45">
        <f t="shared" si="2"/>
        <v>71.488798407528037</v>
      </c>
      <c r="H20" s="46"/>
      <c r="I20" s="46"/>
      <c r="J20" s="26"/>
    </row>
    <row r="21" spans="1:10" s="14" customFormat="1" ht="15.75" x14ac:dyDescent="0.2">
      <c r="A21" s="50" t="s">
        <v>119</v>
      </c>
      <c r="B21" s="47">
        <v>2000</v>
      </c>
      <c r="C21" s="40">
        <f>+C22+C23+C24+C25+C26+C27</f>
        <v>14250000</v>
      </c>
      <c r="D21" s="40">
        <f t="shared" ref="D21:E21" si="5">+D22+D23+D24+D25+D26+D27</f>
        <v>7027000</v>
      </c>
      <c r="E21" s="40">
        <f t="shared" si="5"/>
        <v>4147325.2300000004</v>
      </c>
      <c r="F21" s="35">
        <f t="shared" si="1"/>
        <v>29.104036701754389</v>
      </c>
      <c r="G21" s="35">
        <f t="shared" si="2"/>
        <v>59.019855272520282</v>
      </c>
      <c r="H21" s="40">
        <f>+H22+H23+H24+H25+H26+H27</f>
        <v>0</v>
      </c>
      <c r="I21" s="40">
        <f t="shared" ref="I21" si="6">+I22+I23+I24+I25+I26+I27</f>
        <v>0</v>
      </c>
      <c r="J21" s="22"/>
    </row>
    <row r="22" spans="1:10" s="15" customFormat="1" ht="31.5" x14ac:dyDescent="0.2">
      <c r="A22" s="42" t="s">
        <v>120</v>
      </c>
      <c r="B22" s="48" t="s">
        <v>129</v>
      </c>
      <c r="C22" s="67">
        <v>8762000</v>
      </c>
      <c r="D22" s="67">
        <v>3223300</v>
      </c>
      <c r="E22" s="67">
        <v>1891821.65</v>
      </c>
      <c r="F22" s="45">
        <f t="shared" si="1"/>
        <v>21.591208057521115</v>
      </c>
      <c r="G22" s="45">
        <f t="shared" si="2"/>
        <v>58.692074892191229</v>
      </c>
      <c r="H22" s="46"/>
      <c r="I22" s="46"/>
      <c r="J22" s="26"/>
    </row>
    <row r="23" spans="1:10" s="15" customFormat="1" ht="47.25" x14ac:dyDescent="0.2">
      <c r="A23" s="42" t="s">
        <v>121</v>
      </c>
      <c r="B23" s="48" t="s">
        <v>130</v>
      </c>
      <c r="C23" s="67">
        <v>752000</v>
      </c>
      <c r="D23" s="67">
        <v>375600</v>
      </c>
      <c r="E23" s="67">
        <v>371259.33</v>
      </c>
      <c r="F23" s="45">
        <f t="shared" si="1"/>
        <v>49.369591755319156</v>
      </c>
      <c r="G23" s="45">
        <f t="shared" si="2"/>
        <v>98.844337060702884</v>
      </c>
      <c r="H23" s="46"/>
      <c r="I23" s="46"/>
      <c r="J23" s="26"/>
    </row>
    <row r="24" spans="1:10" s="15" customFormat="1" ht="47.25" x14ac:dyDescent="0.2">
      <c r="A24" s="42" t="s">
        <v>122</v>
      </c>
      <c r="B24" s="48" t="s">
        <v>131</v>
      </c>
      <c r="C24" s="67">
        <v>168000</v>
      </c>
      <c r="D24" s="67">
        <v>43500</v>
      </c>
      <c r="E24" s="67">
        <v>32589.33</v>
      </c>
      <c r="F24" s="45">
        <f t="shared" si="1"/>
        <v>19.398410714285717</v>
      </c>
      <c r="G24" s="45">
        <f t="shared" si="2"/>
        <v>74.918000000000006</v>
      </c>
      <c r="H24" s="46"/>
      <c r="I24" s="46"/>
      <c r="J24" s="26"/>
    </row>
    <row r="25" spans="1:10" s="15" customFormat="1" ht="39.75" customHeight="1" x14ac:dyDescent="0.2">
      <c r="A25" s="42" t="s">
        <v>123</v>
      </c>
      <c r="B25" s="48" t="s">
        <v>132</v>
      </c>
      <c r="C25" s="67">
        <v>360000</v>
      </c>
      <c r="D25" s="67">
        <v>205000</v>
      </c>
      <c r="E25" s="67">
        <v>51864.66</v>
      </c>
      <c r="F25" s="45">
        <f t="shared" si="1"/>
        <v>14.406850000000002</v>
      </c>
      <c r="G25" s="45">
        <f t="shared" si="2"/>
        <v>25.299834146341464</v>
      </c>
      <c r="H25" s="46"/>
      <c r="I25" s="46"/>
      <c r="J25" s="26"/>
    </row>
    <row r="26" spans="1:10" s="15" customFormat="1" ht="31.5" x14ac:dyDescent="0.2">
      <c r="A26" s="42" t="s">
        <v>124</v>
      </c>
      <c r="B26" s="48" t="s">
        <v>133</v>
      </c>
      <c r="C26" s="67">
        <v>48000</v>
      </c>
      <c r="D26" s="67">
        <v>19600</v>
      </c>
      <c r="E26" s="67">
        <v>18200</v>
      </c>
      <c r="F26" s="45">
        <f t="shared" si="1"/>
        <v>37.916666666666664</v>
      </c>
      <c r="G26" s="45">
        <f t="shared" si="2"/>
        <v>92.857142857142861</v>
      </c>
      <c r="H26" s="46"/>
      <c r="I26" s="46"/>
      <c r="J26" s="26"/>
    </row>
    <row r="27" spans="1:10" s="15" customFormat="1" ht="15.75" x14ac:dyDescent="0.2">
      <c r="A27" s="42" t="s">
        <v>125</v>
      </c>
      <c r="B27" s="48" t="s">
        <v>134</v>
      </c>
      <c r="C27" s="67">
        <v>4160000</v>
      </c>
      <c r="D27" s="67">
        <v>3160000</v>
      </c>
      <c r="E27" s="67">
        <v>1781590.26</v>
      </c>
      <c r="F27" s="45">
        <f t="shared" si="1"/>
        <v>42.826688942307698</v>
      </c>
      <c r="G27" s="45">
        <f t="shared" si="2"/>
        <v>56.379438607594935</v>
      </c>
      <c r="H27" s="67"/>
      <c r="I27" s="67">
        <v>0</v>
      </c>
      <c r="J27" s="26"/>
    </row>
    <row r="28" spans="1:10" s="14" customFormat="1" ht="15.75" x14ac:dyDescent="0.2">
      <c r="A28" s="50" t="s">
        <v>126</v>
      </c>
      <c r="B28" s="47">
        <v>3000</v>
      </c>
      <c r="C28" s="40">
        <f>C29+C30+C31+C32+C33+C34+C35+C36</f>
        <v>4247500</v>
      </c>
      <c r="D28" s="40">
        <f t="shared" ref="D28:E28" si="7">D29+D30+D31+D32+D33+D34+D35+D36</f>
        <v>1439400</v>
      </c>
      <c r="E28" s="40">
        <f t="shared" si="7"/>
        <v>1144891.6599999999</v>
      </c>
      <c r="F28" s="35">
        <f t="shared" si="1"/>
        <v>26.954482872277808</v>
      </c>
      <c r="G28" s="35">
        <f t="shared" si="2"/>
        <v>79.539506738918988</v>
      </c>
      <c r="H28" s="40">
        <f>+H29+H30+H31+H32+H33+H34+H35+H36</f>
        <v>7200</v>
      </c>
      <c r="I28" s="40"/>
      <c r="J28" s="22"/>
    </row>
    <row r="29" spans="1:10" s="15" customFormat="1" ht="31.5" x14ac:dyDescent="0.2">
      <c r="A29" s="36" t="s">
        <v>186</v>
      </c>
      <c r="B29" s="46">
        <v>3032</v>
      </c>
      <c r="C29" s="67">
        <v>20000</v>
      </c>
      <c r="D29" s="67">
        <v>2900</v>
      </c>
      <c r="E29" s="67">
        <v>2100.0100000000002</v>
      </c>
      <c r="F29" s="45">
        <f t="shared" si="1"/>
        <v>10.500050000000002</v>
      </c>
      <c r="G29" s="45">
        <f t="shared" si="2"/>
        <v>72.414137931034489</v>
      </c>
      <c r="H29" s="51"/>
      <c r="I29" s="51"/>
      <c r="J29" s="26"/>
    </row>
    <row r="30" spans="1:10" s="15" customFormat="1" ht="31.5" x14ac:dyDescent="0.2">
      <c r="A30" s="36" t="s">
        <v>187</v>
      </c>
      <c r="B30" s="46">
        <v>3035</v>
      </c>
      <c r="C30" s="67">
        <v>20000</v>
      </c>
      <c r="D30" s="67">
        <v>3600</v>
      </c>
      <c r="E30" s="67">
        <v>0</v>
      </c>
      <c r="F30" s="45">
        <f t="shared" si="1"/>
        <v>0</v>
      </c>
      <c r="G30" s="45">
        <f t="shared" si="2"/>
        <v>0</v>
      </c>
      <c r="H30" s="51"/>
      <c r="I30" s="51"/>
      <c r="J30" s="26"/>
    </row>
    <row r="31" spans="1:10" s="15" customFormat="1" ht="31.5" x14ac:dyDescent="0.2">
      <c r="A31" s="36" t="s">
        <v>197</v>
      </c>
      <c r="B31" s="37" t="s">
        <v>199</v>
      </c>
      <c r="C31" s="67">
        <v>200000</v>
      </c>
      <c r="D31" s="67">
        <v>45000</v>
      </c>
      <c r="E31" s="67">
        <v>0</v>
      </c>
      <c r="F31" s="45">
        <f t="shared" si="1"/>
        <v>0</v>
      </c>
      <c r="G31" s="45">
        <f t="shared" si="2"/>
        <v>0</v>
      </c>
      <c r="H31" s="51"/>
      <c r="I31" s="51"/>
      <c r="J31" s="26"/>
    </row>
    <row r="32" spans="1:10" s="15" customFormat="1" ht="78.75" x14ac:dyDescent="0.2">
      <c r="A32" s="36" t="s">
        <v>198</v>
      </c>
      <c r="B32" s="37" t="s">
        <v>200</v>
      </c>
      <c r="C32" s="67">
        <v>300000</v>
      </c>
      <c r="D32" s="67">
        <v>60000</v>
      </c>
      <c r="E32" s="67">
        <v>35856.080000000002</v>
      </c>
      <c r="F32" s="45">
        <f t="shared" si="1"/>
        <v>11.952026666666667</v>
      </c>
      <c r="G32" s="45">
        <f t="shared" si="2"/>
        <v>59.760133333333329</v>
      </c>
      <c r="H32" s="51"/>
      <c r="I32" s="51"/>
      <c r="J32" s="26"/>
    </row>
    <row r="33" spans="1:10" s="15" customFormat="1" ht="47.25" x14ac:dyDescent="0.2">
      <c r="A33" s="36" t="s">
        <v>188</v>
      </c>
      <c r="B33" s="46">
        <v>3192</v>
      </c>
      <c r="C33" s="67">
        <v>50000</v>
      </c>
      <c r="D33" s="67">
        <v>12500</v>
      </c>
      <c r="E33" s="67">
        <v>0</v>
      </c>
      <c r="F33" s="45">
        <f t="shared" si="1"/>
        <v>0</v>
      </c>
      <c r="G33" s="45">
        <f t="shared" si="2"/>
        <v>0</v>
      </c>
      <c r="H33" s="51"/>
      <c r="I33" s="51"/>
      <c r="J33" s="26"/>
    </row>
    <row r="34" spans="1:10" s="15" customFormat="1" ht="15.75" x14ac:dyDescent="0.2">
      <c r="A34" s="36" t="s">
        <v>201</v>
      </c>
      <c r="B34" s="46">
        <v>3210</v>
      </c>
      <c r="C34" s="67">
        <v>20000</v>
      </c>
      <c r="D34" s="67">
        <v>20000</v>
      </c>
      <c r="E34" s="67">
        <v>0</v>
      </c>
      <c r="F34" s="45">
        <f t="shared" si="1"/>
        <v>0</v>
      </c>
      <c r="G34" s="45">
        <f t="shared" si="2"/>
        <v>0</v>
      </c>
      <c r="H34" s="51"/>
      <c r="I34" s="51"/>
      <c r="J34" s="26"/>
    </row>
    <row r="35" spans="1:10" s="15" customFormat="1" ht="31.5" x14ac:dyDescent="0.2">
      <c r="A35" s="42" t="s">
        <v>127</v>
      </c>
      <c r="B35" s="48" t="s">
        <v>135</v>
      </c>
      <c r="C35" s="67">
        <v>2787500</v>
      </c>
      <c r="D35" s="67">
        <v>680400</v>
      </c>
      <c r="E35" s="67">
        <v>599435.56999999995</v>
      </c>
      <c r="F35" s="45">
        <f t="shared" si="1"/>
        <v>21.504415067264574</v>
      </c>
      <c r="G35" s="45">
        <f t="shared" si="2"/>
        <v>88.100465902410335</v>
      </c>
      <c r="H35" s="67">
        <v>7200</v>
      </c>
      <c r="I35" s="67">
        <v>0</v>
      </c>
      <c r="J35" s="26"/>
    </row>
    <row r="36" spans="1:10" s="15" customFormat="1" ht="31.5" x14ac:dyDescent="0.2">
      <c r="A36" s="42" t="s">
        <v>128</v>
      </c>
      <c r="B36" s="48" t="s">
        <v>136</v>
      </c>
      <c r="C36" s="67">
        <v>850000</v>
      </c>
      <c r="D36" s="67">
        <v>615000</v>
      </c>
      <c r="E36" s="67">
        <v>507500</v>
      </c>
      <c r="F36" s="45">
        <f t="shared" si="1"/>
        <v>59.705882352941174</v>
      </c>
      <c r="G36" s="45">
        <f t="shared" si="2"/>
        <v>82.520325203252028</v>
      </c>
      <c r="H36" s="46"/>
      <c r="I36" s="46"/>
      <c r="J36" s="26"/>
    </row>
    <row r="37" spans="1:10" s="14" customFormat="1" ht="15.75" x14ac:dyDescent="0.2">
      <c r="A37" s="50" t="s">
        <v>137</v>
      </c>
      <c r="B37" s="52" t="s">
        <v>155</v>
      </c>
      <c r="C37" s="53">
        <f>+C38+C39+C40+C41+C42</f>
        <v>12223500</v>
      </c>
      <c r="D37" s="53">
        <f t="shared" ref="D37:I37" si="8">+D38+D39+D40+D41+D42</f>
        <v>3027300</v>
      </c>
      <c r="E37" s="53">
        <f t="shared" si="8"/>
        <v>2614101.31</v>
      </c>
      <c r="F37" s="35">
        <f t="shared" si="1"/>
        <v>21.385865832208452</v>
      </c>
      <c r="G37" s="35">
        <f t="shared" si="2"/>
        <v>86.350916988735833</v>
      </c>
      <c r="H37" s="53">
        <f>+H38+H39+H40+H41+H42</f>
        <v>30000</v>
      </c>
      <c r="I37" s="53">
        <f t="shared" si="8"/>
        <v>1420</v>
      </c>
      <c r="J37" s="22">
        <f>+I37/H37*100</f>
        <v>4.7333333333333334</v>
      </c>
    </row>
    <row r="38" spans="1:10" s="15" customFormat="1" ht="15.75" x14ac:dyDescent="0.2">
      <c r="A38" s="42" t="s">
        <v>138</v>
      </c>
      <c r="B38" s="48" t="s">
        <v>156</v>
      </c>
      <c r="C38" s="67">
        <v>4341000</v>
      </c>
      <c r="D38" s="67">
        <v>1038400</v>
      </c>
      <c r="E38" s="67">
        <v>915371.54999999993</v>
      </c>
      <c r="F38" s="45">
        <f t="shared" si="1"/>
        <v>21.086651693158256</v>
      </c>
      <c r="G38" s="45">
        <f t="shared" si="2"/>
        <v>88.152113828967643</v>
      </c>
      <c r="H38" s="67">
        <v>5000</v>
      </c>
      <c r="I38" s="67">
        <v>0</v>
      </c>
      <c r="J38" s="22">
        <f t="shared" ref="J38:J64" si="9">+I38/H38*100</f>
        <v>0</v>
      </c>
    </row>
    <row r="39" spans="1:10" s="15" customFormat="1" ht="15.75" x14ac:dyDescent="0.2">
      <c r="A39" s="42" t="s">
        <v>139</v>
      </c>
      <c r="B39" s="48" t="s">
        <v>157</v>
      </c>
      <c r="C39" s="67">
        <v>204000</v>
      </c>
      <c r="D39" s="67">
        <v>45800</v>
      </c>
      <c r="E39" s="67">
        <v>38569.199999999997</v>
      </c>
      <c r="F39" s="45">
        <f t="shared" si="1"/>
        <v>18.906470588235294</v>
      </c>
      <c r="G39" s="45">
        <f t="shared" si="2"/>
        <v>84.212227074235798</v>
      </c>
      <c r="H39" s="67">
        <v>5000</v>
      </c>
      <c r="I39" s="67">
        <v>0</v>
      </c>
      <c r="J39" s="22">
        <f t="shared" si="9"/>
        <v>0</v>
      </c>
    </row>
    <row r="40" spans="1:10" s="15" customFormat="1" ht="31.5" x14ac:dyDescent="0.2">
      <c r="A40" s="42" t="s">
        <v>140</v>
      </c>
      <c r="B40" s="48" t="s">
        <v>158</v>
      </c>
      <c r="C40" s="67">
        <v>6291000</v>
      </c>
      <c r="D40" s="67">
        <v>1644300</v>
      </c>
      <c r="E40" s="67">
        <v>1389142.71</v>
      </c>
      <c r="F40" s="45">
        <f t="shared" si="1"/>
        <v>22.081429184549357</v>
      </c>
      <c r="G40" s="45">
        <f t="shared" si="2"/>
        <v>84.482315270935956</v>
      </c>
      <c r="H40" s="67">
        <v>20000</v>
      </c>
      <c r="I40" s="67">
        <v>1420</v>
      </c>
      <c r="J40" s="22">
        <f t="shared" si="9"/>
        <v>7.1</v>
      </c>
    </row>
    <row r="41" spans="1:10" s="15" customFormat="1" ht="31.5" x14ac:dyDescent="0.2">
      <c r="A41" s="42" t="s">
        <v>141</v>
      </c>
      <c r="B41" s="48" t="s">
        <v>159</v>
      </c>
      <c r="C41" s="67">
        <v>1387500</v>
      </c>
      <c r="D41" s="67">
        <v>298800</v>
      </c>
      <c r="E41" s="67">
        <v>271017.84999999998</v>
      </c>
      <c r="F41" s="45">
        <f t="shared" si="1"/>
        <v>19.532818018018016</v>
      </c>
      <c r="G41" s="45">
        <f t="shared" si="2"/>
        <v>90.702091700133863</v>
      </c>
      <c r="H41" s="46"/>
      <c r="I41" s="46"/>
      <c r="J41" s="22"/>
    </row>
    <row r="42" spans="1:10" s="15" customFormat="1" ht="15.75" hidden="1" x14ac:dyDescent="0.2">
      <c r="A42" s="36" t="s">
        <v>202</v>
      </c>
      <c r="B42" s="48">
        <v>4082</v>
      </c>
      <c r="C42" s="66"/>
      <c r="D42" s="66"/>
      <c r="E42" s="66"/>
      <c r="F42" s="45" t="e">
        <f t="shared" si="1"/>
        <v>#DIV/0!</v>
      </c>
      <c r="G42" s="45" t="e">
        <f t="shared" si="2"/>
        <v>#DIV/0!</v>
      </c>
      <c r="H42" s="46"/>
      <c r="I42" s="46"/>
      <c r="J42" s="22"/>
    </row>
    <row r="43" spans="1:10" s="14" customFormat="1" ht="15.75" x14ac:dyDescent="0.2">
      <c r="A43" s="50" t="s">
        <v>142</v>
      </c>
      <c r="B43" s="52" t="s">
        <v>160</v>
      </c>
      <c r="C43" s="53">
        <f>+C45+C46+C44</f>
        <v>3524200</v>
      </c>
      <c r="D43" s="53">
        <f t="shared" ref="D43:E43" si="10">+D45+D46+D44</f>
        <v>936690</v>
      </c>
      <c r="E43" s="53">
        <f t="shared" si="10"/>
        <v>692353.05999999994</v>
      </c>
      <c r="F43" s="35">
        <f t="shared" si="1"/>
        <v>19.645680154361273</v>
      </c>
      <c r="G43" s="35">
        <f t="shared" si="2"/>
        <v>73.914855501820227</v>
      </c>
      <c r="H43" s="53">
        <f>+H45+H46+H44</f>
        <v>30000</v>
      </c>
      <c r="I43" s="53">
        <f t="shared" ref="I43" si="11">+I45+I46+I44</f>
        <v>0</v>
      </c>
      <c r="J43" s="22">
        <f t="shared" si="9"/>
        <v>0</v>
      </c>
    </row>
    <row r="44" spans="1:10" s="58" customFormat="1" ht="31.5" hidden="1" x14ac:dyDescent="0.2">
      <c r="A44" s="42" t="s">
        <v>207</v>
      </c>
      <c r="B44" s="48">
        <v>5011</v>
      </c>
      <c r="C44" s="67"/>
      <c r="D44" s="67">
        <v>0</v>
      </c>
      <c r="E44" s="67">
        <v>0</v>
      </c>
      <c r="F44" s="45" t="e">
        <f t="shared" si="1"/>
        <v>#DIV/0!</v>
      </c>
      <c r="G44" s="45" t="e">
        <f t="shared" si="2"/>
        <v>#DIV/0!</v>
      </c>
      <c r="H44" s="67"/>
      <c r="I44" s="67"/>
      <c r="J44" s="22" t="e">
        <f t="shared" si="9"/>
        <v>#DIV/0!</v>
      </c>
    </row>
    <row r="45" spans="1:10" s="15" customFormat="1" ht="36.75" customHeight="1" x14ac:dyDescent="0.2">
      <c r="A45" s="42" t="s">
        <v>143</v>
      </c>
      <c r="B45" s="48" t="s">
        <v>161</v>
      </c>
      <c r="C45" s="67">
        <v>2485000</v>
      </c>
      <c r="D45" s="67">
        <v>659750</v>
      </c>
      <c r="E45" s="67">
        <v>456915.25999999995</v>
      </c>
      <c r="F45" s="45">
        <f t="shared" si="1"/>
        <v>18.386931991951709</v>
      </c>
      <c r="G45" s="45">
        <f t="shared" si="2"/>
        <v>69.255818112921546</v>
      </c>
      <c r="H45" s="67">
        <v>30000</v>
      </c>
      <c r="I45" s="67"/>
      <c r="J45" s="22">
        <f t="shared" si="9"/>
        <v>0</v>
      </c>
    </row>
    <row r="46" spans="1:10" s="15" customFormat="1" ht="27" customHeight="1" x14ac:dyDescent="0.2">
      <c r="A46" s="42" t="s">
        <v>144</v>
      </c>
      <c r="B46" s="48" t="s">
        <v>162</v>
      </c>
      <c r="C46" s="67">
        <v>1039200</v>
      </c>
      <c r="D46" s="67">
        <v>276940</v>
      </c>
      <c r="E46" s="67">
        <v>235437.8</v>
      </c>
      <c r="F46" s="45">
        <f t="shared" si="1"/>
        <v>22.655677444187834</v>
      </c>
      <c r="G46" s="45">
        <f t="shared" si="2"/>
        <v>85.014010254928863</v>
      </c>
      <c r="H46" s="46"/>
      <c r="I46" s="46"/>
      <c r="J46" s="22"/>
    </row>
    <row r="47" spans="1:10" s="14" customFormat="1" ht="15.75" x14ac:dyDescent="0.2">
      <c r="A47" s="50" t="s">
        <v>145</v>
      </c>
      <c r="B47" s="52" t="s">
        <v>163</v>
      </c>
      <c r="C47" s="53">
        <f>+C49+C50+C48</f>
        <v>18527300</v>
      </c>
      <c r="D47" s="53">
        <f t="shared" ref="D47:E47" si="12">+D49+D50+D48</f>
        <v>4945800</v>
      </c>
      <c r="E47" s="53">
        <f t="shared" si="12"/>
        <v>3712062.7</v>
      </c>
      <c r="F47" s="35">
        <f t="shared" si="1"/>
        <v>20.035637680611853</v>
      </c>
      <c r="G47" s="35">
        <f t="shared" si="2"/>
        <v>75.054848558372768</v>
      </c>
      <c r="H47" s="53">
        <f>H51+H50+H49+H48</f>
        <v>4635.6000000000004</v>
      </c>
      <c r="I47" s="53">
        <f>I51+I50+I49+I48</f>
        <v>4635.6000000000004</v>
      </c>
      <c r="J47" s="22">
        <f>+I47/H47*100</f>
        <v>100</v>
      </c>
    </row>
    <row r="48" spans="1:10" s="58" customFormat="1" ht="31.5" x14ac:dyDescent="0.2">
      <c r="A48" s="42" t="s">
        <v>208</v>
      </c>
      <c r="B48" s="48">
        <v>6013</v>
      </c>
      <c r="C48" s="67">
        <v>143500</v>
      </c>
      <c r="D48" s="67">
        <v>143500</v>
      </c>
      <c r="E48" s="67">
        <v>0</v>
      </c>
      <c r="F48" s="45">
        <f t="shared" si="1"/>
        <v>0</v>
      </c>
      <c r="G48" s="35"/>
      <c r="H48" s="53"/>
      <c r="I48" s="53"/>
      <c r="J48" s="22"/>
    </row>
    <row r="49" spans="1:10" s="15" customFormat="1" ht="15.75" x14ac:dyDescent="0.2">
      <c r="A49" s="42" t="s">
        <v>146</v>
      </c>
      <c r="B49" s="48" t="s">
        <v>164</v>
      </c>
      <c r="C49" s="67">
        <v>17583800</v>
      </c>
      <c r="D49" s="67">
        <v>4202300</v>
      </c>
      <c r="E49" s="67">
        <v>3112062.7</v>
      </c>
      <c r="F49" s="45">
        <f t="shared" si="1"/>
        <v>17.698465064434309</v>
      </c>
      <c r="G49" s="45">
        <f t="shared" si="2"/>
        <v>74.056176379601652</v>
      </c>
      <c r="H49" s="67">
        <v>4635.6000000000004</v>
      </c>
      <c r="I49" s="67">
        <v>4635.6000000000004</v>
      </c>
      <c r="J49" s="22">
        <f t="shared" si="9"/>
        <v>100</v>
      </c>
    </row>
    <row r="50" spans="1:10" s="15" customFormat="1" ht="94.5" x14ac:dyDescent="0.2">
      <c r="A50" s="36" t="s">
        <v>183</v>
      </c>
      <c r="B50" s="48">
        <v>6071</v>
      </c>
      <c r="C50" s="67">
        <v>800000</v>
      </c>
      <c r="D50" s="67">
        <v>600000</v>
      </c>
      <c r="E50" s="67">
        <v>600000</v>
      </c>
      <c r="F50" s="45">
        <f t="shared" si="1"/>
        <v>75</v>
      </c>
      <c r="G50" s="45">
        <f t="shared" si="2"/>
        <v>100</v>
      </c>
      <c r="H50" s="46"/>
      <c r="I50" s="46"/>
      <c r="J50" s="22"/>
    </row>
    <row r="51" spans="1:10" s="15" customFormat="1" ht="78.75" x14ac:dyDescent="0.2">
      <c r="A51" s="36" t="s">
        <v>205</v>
      </c>
      <c r="B51" s="48">
        <v>6083</v>
      </c>
      <c r="C51" s="44"/>
      <c r="D51" s="44"/>
      <c r="E51" s="44"/>
      <c r="F51" s="45"/>
      <c r="G51" s="45"/>
      <c r="H51" s="46"/>
      <c r="I51" s="46"/>
      <c r="J51" s="22"/>
    </row>
    <row r="52" spans="1:10" s="14" customFormat="1" ht="15.75" x14ac:dyDescent="0.2">
      <c r="A52" s="50" t="s">
        <v>147</v>
      </c>
      <c r="B52" s="52" t="s">
        <v>165</v>
      </c>
      <c r="C52" s="53">
        <f>+C53+C54+C55+C56+C57+C58+C59+C60+C61+C62+C63</f>
        <v>8776300</v>
      </c>
      <c r="D52" s="53">
        <f>+D53+D54+D55+D56+D57+D58+D59+D60+D61+D62+D63</f>
        <v>794200</v>
      </c>
      <c r="E52" s="53">
        <f>+E53+E54+E55+E56+E57+E58+E59+E60+E61+E62+E63</f>
        <v>710508.16</v>
      </c>
      <c r="F52" s="35">
        <f t="shared" si="1"/>
        <v>8.0957597165092352</v>
      </c>
      <c r="G52" s="35">
        <f t="shared" si="2"/>
        <v>89.462120372702088</v>
      </c>
      <c r="H52" s="53">
        <f>+H53+H54+H55+H56+H57+H58+H59+H60+H61+H62+H63</f>
        <v>4331364.4000000004</v>
      </c>
      <c r="I52" s="53">
        <f>+I53+I54+I55+I56+I57+I58+I59+I60+I61+I62+I63</f>
        <v>1436238.04</v>
      </c>
      <c r="J52" s="22">
        <f t="shared" si="9"/>
        <v>33.15902120819019</v>
      </c>
    </row>
    <row r="53" spans="1:10" s="58" customFormat="1" ht="15.75" x14ac:dyDescent="0.2">
      <c r="A53" s="42" t="s">
        <v>213</v>
      </c>
      <c r="B53" s="71" t="s">
        <v>214</v>
      </c>
      <c r="C53" s="67">
        <v>50000</v>
      </c>
      <c r="D53" s="67">
        <v>50000</v>
      </c>
      <c r="E53" s="67">
        <v>49928.160000000003</v>
      </c>
      <c r="F53" s="45">
        <f t="shared" si="1"/>
        <v>99.856320000000011</v>
      </c>
      <c r="G53" s="45">
        <f t="shared" si="2"/>
        <v>99.856320000000011</v>
      </c>
      <c r="H53" s="67">
        <v>126450</v>
      </c>
      <c r="I53" s="67">
        <v>126433.64</v>
      </c>
      <c r="J53" s="22">
        <f t="shared" si="9"/>
        <v>99.987062079873468</v>
      </c>
    </row>
    <row r="54" spans="1:10" s="15" customFormat="1" ht="47.25" x14ac:dyDescent="0.2">
      <c r="A54" s="36" t="s">
        <v>206</v>
      </c>
      <c r="B54" s="48">
        <v>7361</v>
      </c>
      <c r="C54" s="49"/>
      <c r="D54" s="49"/>
      <c r="E54" s="49"/>
      <c r="F54" s="45"/>
      <c r="G54" s="45"/>
      <c r="H54" s="67"/>
      <c r="I54" s="67"/>
      <c r="J54" s="22"/>
    </row>
    <row r="55" spans="1:10" s="15" customFormat="1" ht="31.5" x14ac:dyDescent="0.2">
      <c r="A55" s="36" t="s">
        <v>215</v>
      </c>
      <c r="B55" s="48">
        <v>7325</v>
      </c>
      <c r="C55" s="49"/>
      <c r="D55" s="49"/>
      <c r="E55" s="49"/>
      <c r="F55" s="45"/>
      <c r="G55" s="45"/>
      <c r="H55" s="67">
        <v>143450</v>
      </c>
      <c r="I55" s="67">
        <v>0</v>
      </c>
      <c r="J55" s="22">
        <f t="shared" si="9"/>
        <v>0</v>
      </c>
    </row>
    <row r="56" spans="1:10" s="15" customFormat="1" ht="47.25" x14ac:dyDescent="0.2">
      <c r="A56" s="36" t="s">
        <v>216</v>
      </c>
      <c r="B56" s="48">
        <v>7363</v>
      </c>
      <c r="C56" s="49"/>
      <c r="D56" s="49"/>
      <c r="E56" s="49"/>
      <c r="F56" s="45"/>
      <c r="G56" s="45"/>
      <c r="H56" s="67">
        <v>4.4000000000000004</v>
      </c>
      <c r="I56" s="67">
        <v>4.4000000000000004</v>
      </c>
      <c r="J56" s="22">
        <f t="shared" si="9"/>
        <v>100</v>
      </c>
    </row>
    <row r="57" spans="1:10" s="15" customFormat="1" ht="31.5" x14ac:dyDescent="0.2">
      <c r="A57" s="36" t="s">
        <v>171</v>
      </c>
      <c r="B57" s="48">
        <v>7370</v>
      </c>
      <c r="C57" s="49"/>
      <c r="D57" s="49"/>
      <c r="E57" s="49"/>
      <c r="F57" s="45"/>
      <c r="G57" s="45"/>
      <c r="H57" s="67">
        <v>21660</v>
      </c>
      <c r="I57" s="67">
        <v>0</v>
      </c>
      <c r="J57" s="22"/>
    </row>
    <row r="58" spans="1:10" s="15" customFormat="1" ht="47.25" x14ac:dyDescent="0.2">
      <c r="A58" s="42" t="s">
        <v>148</v>
      </c>
      <c r="B58" s="48" t="s">
        <v>166</v>
      </c>
      <c r="C58" s="67">
        <v>6510500</v>
      </c>
      <c r="D58" s="67">
        <v>50000</v>
      </c>
      <c r="E58" s="67">
        <v>0</v>
      </c>
      <c r="F58" s="45">
        <f t="shared" ref="F58:F62" si="13">+E58/C58*100</f>
        <v>0</v>
      </c>
      <c r="G58" s="45">
        <f t="shared" ref="G58:G62" si="14">+E58/D58*100</f>
        <v>0</v>
      </c>
      <c r="H58" s="67">
        <v>2500000</v>
      </c>
      <c r="I58" s="67">
        <v>0</v>
      </c>
      <c r="J58" s="22"/>
    </row>
    <row r="59" spans="1:10" s="15" customFormat="1" ht="31.5" x14ac:dyDescent="0.2">
      <c r="A59" s="36" t="s">
        <v>184</v>
      </c>
      <c r="B59" s="48">
        <v>7610</v>
      </c>
      <c r="C59" s="67">
        <v>50000</v>
      </c>
      <c r="D59" s="67">
        <v>0</v>
      </c>
      <c r="E59" s="67">
        <v>0</v>
      </c>
      <c r="F59" s="45">
        <f t="shared" si="13"/>
        <v>0</v>
      </c>
      <c r="G59" s="45">
        <v>0</v>
      </c>
      <c r="H59" s="49"/>
      <c r="I59" s="46"/>
      <c r="J59" s="22"/>
    </row>
    <row r="60" spans="1:10" s="15" customFormat="1" ht="30" customHeight="1" x14ac:dyDescent="0.2">
      <c r="A60" s="42" t="s">
        <v>149</v>
      </c>
      <c r="B60" s="48" t="s">
        <v>167</v>
      </c>
      <c r="C60" s="67">
        <v>910100</v>
      </c>
      <c r="D60" s="67">
        <v>244000</v>
      </c>
      <c r="E60" s="67">
        <v>221529.88</v>
      </c>
      <c r="F60" s="45">
        <f t="shared" si="13"/>
        <v>24.341267992528294</v>
      </c>
      <c r="G60" s="45">
        <f t="shared" si="14"/>
        <v>90.790934426229512</v>
      </c>
      <c r="H60" s="49"/>
      <c r="I60" s="46"/>
      <c r="J60" s="22"/>
    </row>
    <row r="61" spans="1:10" s="15" customFormat="1" ht="31.5" x14ac:dyDescent="0.2">
      <c r="A61" s="42" t="s">
        <v>217</v>
      </c>
      <c r="B61" s="48">
        <v>7670</v>
      </c>
      <c r="C61" s="67"/>
      <c r="D61" s="67"/>
      <c r="E61" s="67"/>
      <c r="F61" s="45"/>
      <c r="G61" s="45"/>
      <c r="H61" s="67">
        <v>1539800</v>
      </c>
      <c r="I61" s="67">
        <v>1309800</v>
      </c>
      <c r="J61" s="22">
        <f t="shared" si="9"/>
        <v>85.062995194181056</v>
      </c>
    </row>
    <row r="62" spans="1:10" s="15" customFormat="1" ht="31.5" x14ac:dyDescent="0.2">
      <c r="A62" s="36" t="s">
        <v>150</v>
      </c>
      <c r="B62" s="48">
        <v>7680</v>
      </c>
      <c r="C62" s="67">
        <v>261900</v>
      </c>
      <c r="D62" s="67">
        <v>181900</v>
      </c>
      <c r="E62" s="67">
        <v>181228</v>
      </c>
      <c r="F62" s="45">
        <f t="shared" si="13"/>
        <v>69.197403589156167</v>
      </c>
      <c r="G62" s="45">
        <f t="shared" si="14"/>
        <v>99.630566245189669</v>
      </c>
      <c r="H62" s="49"/>
      <c r="I62" s="46"/>
      <c r="J62" s="22"/>
    </row>
    <row r="63" spans="1:10" s="15" customFormat="1" ht="15.75" x14ac:dyDescent="0.2">
      <c r="A63" s="42" t="s">
        <v>151</v>
      </c>
      <c r="B63" s="48" t="s">
        <v>168</v>
      </c>
      <c r="C63" s="67">
        <v>993800</v>
      </c>
      <c r="D63" s="67">
        <v>268300</v>
      </c>
      <c r="E63" s="67">
        <v>257822.12</v>
      </c>
      <c r="F63" s="45">
        <f>+E63/C63*100</f>
        <v>25.943058965586633</v>
      </c>
      <c r="G63" s="45">
        <f>+E63/D63*100</f>
        <v>96.094714871412606</v>
      </c>
      <c r="H63" s="49"/>
      <c r="I63" s="46"/>
      <c r="J63" s="22"/>
    </row>
    <row r="64" spans="1:10" s="33" customFormat="1" ht="15.75" x14ac:dyDescent="0.2">
      <c r="A64" s="80" t="s">
        <v>190</v>
      </c>
      <c r="B64" s="52">
        <v>8000</v>
      </c>
      <c r="C64" s="54">
        <f>C65+C67+C68+C69+C66</f>
        <v>1200000</v>
      </c>
      <c r="D64" s="54">
        <f t="shared" ref="D64:E64" si="15">D65+D67+D68+D69+D66</f>
        <v>255000</v>
      </c>
      <c r="E64" s="54">
        <f t="shared" si="15"/>
        <v>0</v>
      </c>
      <c r="F64" s="35">
        <f t="shared" ref="F64:F69" si="16">+E64/C64*100</f>
        <v>0</v>
      </c>
      <c r="G64" s="35">
        <f t="shared" ref="G64:G69" si="17">+E64/D64*100</f>
        <v>0</v>
      </c>
      <c r="H64" s="54">
        <f>H65+H67+H68+H69+H66</f>
        <v>60000</v>
      </c>
      <c r="I64" s="54">
        <f>I65+I67+I68+I69+I66</f>
        <v>0</v>
      </c>
      <c r="J64" s="22">
        <f t="shared" si="9"/>
        <v>0</v>
      </c>
    </row>
    <row r="65" spans="1:10" s="15" customFormat="1" ht="31.5" x14ac:dyDescent="0.2">
      <c r="A65" s="36" t="s">
        <v>185</v>
      </c>
      <c r="B65" s="48">
        <v>8110</v>
      </c>
      <c r="C65" s="67">
        <v>200000</v>
      </c>
      <c r="D65" s="67">
        <v>30000</v>
      </c>
      <c r="E65" s="67">
        <v>0</v>
      </c>
      <c r="F65" s="45">
        <f t="shared" si="16"/>
        <v>0</v>
      </c>
      <c r="G65" s="45">
        <f t="shared" si="17"/>
        <v>0</v>
      </c>
      <c r="H65" s="49"/>
      <c r="I65" s="46"/>
      <c r="J65" s="22"/>
    </row>
    <row r="66" spans="1:10" s="15" customFormat="1" ht="31.5" x14ac:dyDescent="0.2">
      <c r="A66" s="36" t="s">
        <v>209</v>
      </c>
      <c r="B66" s="48">
        <v>8220</v>
      </c>
      <c r="C66" s="67">
        <v>500000</v>
      </c>
      <c r="D66" s="67">
        <v>90000</v>
      </c>
      <c r="E66" s="67">
        <v>0</v>
      </c>
      <c r="F66" s="45">
        <f t="shared" ref="F66" si="18">+E66/C66*100</f>
        <v>0</v>
      </c>
      <c r="G66" s="45">
        <f t="shared" ref="G66" si="19">+E66/D66*100</f>
        <v>0</v>
      </c>
      <c r="H66" s="67"/>
      <c r="I66" s="67"/>
      <c r="J66" s="22"/>
    </row>
    <row r="67" spans="1:10" s="15" customFormat="1" ht="15.75" x14ac:dyDescent="0.2">
      <c r="A67" s="36" t="s">
        <v>203</v>
      </c>
      <c r="B67" s="48">
        <v>8240</v>
      </c>
      <c r="C67" s="67">
        <v>200000</v>
      </c>
      <c r="D67" s="67">
        <v>60000</v>
      </c>
      <c r="E67" s="67">
        <v>0</v>
      </c>
      <c r="F67" s="45">
        <f t="shared" si="16"/>
        <v>0</v>
      </c>
      <c r="G67" s="45">
        <f t="shared" si="17"/>
        <v>0</v>
      </c>
      <c r="H67" s="67"/>
      <c r="I67" s="67"/>
      <c r="J67" s="26"/>
    </row>
    <row r="68" spans="1:10" s="15" customFormat="1" ht="15.75" x14ac:dyDescent="0.2">
      <c r="A68" s="78" t="s">
        <v>191</v>
      </c>
      <c r="B68" s="48">
        <v>8340</v>
      </c>
      <c r="C68" s="49"/>
      <c r="D68" s="49"/>
      <c r="E68" s="49"/>
      <c r="F68" s="45"/>
      <c r="G68" s="45"/>
      <c r="H68" s="67">
        <v>60000</v>
      </c>
      <c r="I68" s="67">
        <v>0</v>
      </c>
      <c r="J68" s="26"/>
    </row>
    <row r="69" spans="1:10" s="15" customFormat="1" ht="15.75" x14ac:dyDescent="0.2">
      <c r="A69" s="36" t="s">
        <v>189</v>
      </c>
      <c r="B69" s="48">
        <v>8710</v>
      </c>
      <c r="C69" s="67">
        <v>300000</v>
      </c>
      <c r="D69" s="67">
        <v>75000</v>
      </c>
      <c r="E69" s="67">
        <v>0</v>
      </c>
      <c r="F69" s="45">
        <f t="shared" si="16"/>
        <v>0</v>
      </c>
      <c r="G69" s="45">
        <f t="shared" si="17"/>
        <v>0</v>
      </c>
      <c r="H69" s="49"/>
      <c r="I69" s="46"/>
      <c r="J69" s="26"/>
    </row>
    <row r="70" spans="1:10" s="14" customFormat="1" ht="15.75" x14ac:dyDescent="0.2">
      <c r="A70" s="50" t="s">
        <v>152</v>
      </c>
      <c r="B70" s="52" t="s">
        <v>169</v>
      </c>
      <c r="C70" s="53">
        <f>C72+C73+C71</f>
        <v>6000000</v>
      </c>
      <c r="D70" s="53">
        <f>D72+D73+D71</f>
        <v>4480000</v>
      </c>
      <c r="E70" s="53">
        <f>E72+E73+E71</f>
        <v>4480000</v>
      </c>
      <c r="F70" s="35">
        <f t="shared" si="1"/>
        <v>74.666666666666671</v>
      </c>
      <c r="G70" s="35">
        <f t="shared" si="2"/>
        <v>100</v>
      </c>
      <c r="H70" s="53">
        <f>H72+H73+H71</f>
        <v>0</v>
      </c>
      <c r="I70" s="53">
        <f>I72+I73+I71</f>
        <v>0</v>
      </c>
      <c r="J70" s="22"/>
    </row>
    <row r="71" spans="1:10" s="64" customFormat="1" ht="63" x14ac:dyDescent="0.2">
      <c r="A71" s="42" t="s">
        <v>218</v>
      </c>
      <c r="B71" s="48">
        <v>9516</v>
      </c>
      <c r="C71" s="67">
        <v>4000000</v>
      </c>
      <c r="D71" s="67">
        <v>4000000</v>
      </c>
      <c r="E71" s="67">
        <v>4000000</v>
      </c>
      <c r="F71" s="45">
        <f t="shared" si="1"/>
        <v>100</v>
      </c>
      <c r="G71" s="45">
        <f>+E71/D71*100</f>
        <v>100</v>
      </c>
      <c r="H71" s="68"/>
      <c r="I71" s="68"/>
      <c r="J71" s="22"/>
    </row>
    <row r="72" spans="1:10" s="15" customFormat="1" ht="15.75" x14ac:dyDescent="0.2">
      <c r="A72" s="42" t="s">
        <v>153</v>
      </c>
      <c r="B72" s="48" t="s">
        <v>170</v>
      </c>
      <c r="C72" s="67">
        <v>2000000</v>
      </c>
      <c r="D72" s="67">
        <v>480000</v>
      </c>
      <c r="E72" s="67">
        <v>480000</v>
      </c>
      <c r="F72" s="45">
        <f t="shared" si="1"/>
        <v>24</v>
      </c>
      <c r="G72" s="45">
        <f>+E72/D72*100</f>
        <v>100</v>
      </c>
      <c r="H72" s="67"/>
      <c r="I72" s="46"/>
      <c r="J72" s="26"/>
    </row>
    <row r="73" spans="1:10" s="15" customFormat="1" ht="47.25" hidden="1" x14ac:dyDescent="0.2">
      <c r="A73" s="36" t="s">
        <v>204</v>
      </c>
      <c r="B73" s="48">
        <v>9800</v>
      </c>
      <c r="C73" s="67"/>
      <c r="D73" s="67"/>
      <c r="E73" s="67"/>
      <c r="F73" s="45" t="e">
        <f t="shared" si="1"/>
        <v>#DIV/0!</v>
      </c>
      <c r="G73" s="45" t="e">
        <f t="shared" si="2"/>
        <v>#DIV/0!</v>
      </c>
      <c r="H73" s="67"/>
      <c r="I73" s="46"/>
      <c r="J73" s="26"/>
    </row>
    <row r="74" spans="1:10" s="14" customFormat="1" ht="15.75" x14ac:dyDescent="0.2">
      <c r="A74" s="50" t="s">
        <v>154</v>
      </c>
      <c r="B74" s="47"/>
      <c r="C74" s="53">
        <f>C9+C12+C21+C28+C37+C43+C47+C52+C64+C70</f>
        <v>315158800</v>
      </c>
      <c r="D74" s="53">
        <f>D9+D12+D21+D28+D37+D43+D47+D52+D64+D70</f>
        <v>77994850</v>
      </c>
      <c r="E74" s="53">
        <f>E9+E12+E21+E28+E37+E43+E47+E52+E64+E70</f>
        <v>65991267</v>
      </c>
      <c r="F74" s="35">
        <f t="shared" si="1"/>
        <v>20.939052629975745</v>
      </c>
      <c r="G74" s="35">
        <f t="shared" si="2"/>
        <v>84.609774876161694</v>
      </c>
      <c r="H74" s="40">
        <f>H9+H12+H37+H43+H47+H52+H64+H21+H70+H28</f>
        <v>10007246.039999999</v>
      </c>
      <c r="I74" s="40">
        <f>I9+I12+I37+I43+I47+I52+I64+I21+I70+I28</f>
        <v>3333413.72</v>
      </c>
      <c r="J74" s="22">
        <f>+I74/H74*100</f>
        <v>33.310000640296046</v>
      </c>
    </row>
    <row r="75" spans="1:10" ht="24.75" customHeight="1" x14ac:dyDescent="0.2"/>
    <row r="79" spans="1:10" x14ac:dyDescent="0.2">
      <c r="C79" s="10"/>
      <c r="D79" s="10"/>
      <c r="E79" s="10"/>
      <c r="H79" s="70"/>
      <c r="I79" s="70"/>
    </row>
  </sheetData>
  <mergeCells count="14">
    <mergeCell ref="H5:J5"/>
    <mergeCell ref="A2:L2"/>
    <mergeCell ref="A8:J8"/>
    <mergeCell ref="C6:C7"/>
    <mergeCell ref="D6:D7"/>
    <mergeCell ref="A5:A7"/>
    <mergeCell ref="B5:B6"/>
    <mergeCell ref="C5:G5"/>
    <mergeCell ref="G6:G7"/>
    <mergeCell ref="I6:I7"/>
    <mergeCell ref="H6:H7"/>
    <mergeCell ref="J6:J7"/>
    <mergeCell ref="E6:E7"/>
    <mergeCell ref="F6:F7"/>
  </mergeCells>
  <pageMargins left="0.19685039370078741" right="0.19685039370078741" top="0.19685039370078741" bottom="0.19685039370078741" header="0.31496062992125984" footer="0.31496062992125984"/>
  <pageSetup paperSize="9" scale="80" orientation="landscape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N117"/>
  <sheetViews>
    <sheetView zoomScaleNormal="100" workbookViewId="0">
      <pane xSplit="1" ySplit="9" topLeftCell="B98" activePane="bottomRight" state="frozen"/>
      <selection pane="topRight" activeCell="B1" sqref="B1"/>
      <selection pane="bottomLeft" activeCell="A9" sqref="A9"/>
      <selection pane="bottomRight" activeCell="P107" sqref="P107"/>
    </sheetView>
  </sheetViews>
  <sheetFormatPr defaultRowHeight="12.75" x14ac:dyDescent="0.2"/>
  <cols>
    <col min="1" max="1" width="0.140625" style="69" customWidth="1"/>
    <col min="2" max="2" width="14.28515625" style="69" customWidth="1"/>
    <col min="3" max="3" width="52.140625" style="3" customWidth="1"/>
    <col min="4" max="4" width="16.28515625" style="69" customWidth="1"/>
    <col min="5" max="5" width="15.5703125" style="69" customWidth="1"/>
    <col min="6" max="6" width="15.7109375" style="69" customWidth="1"/>
    <col min="7" max="7" width="15.42578125" style="69" customWidth="1"/>
    <col min="8" max="8" width="18.42578125" style="9" customWidth="1"/>
    <col min="9" max="9" width="14.42578125" style="69" customWidth="1"/>
    <col min="10" max="10" width="12.85546875" style="69" customWidth="1"/>
    <col min="11" max="11" width="16.7109375" style="69" customWidth="1"/>
    <col min="12" max="12" width="18" style="69" hidden="1" customWidth="1"/>
    <col min="13" max="16384" width="9.140625" style="69"/>
  </cols>
  <sheetData>
    <row r="1" spans="1:12" x14ac:dyDescent="0.2">
      <c r="A1" s="58"/>
      <c r="B1" s="58"/>
      <c r="C1" s="2"/>
      <c r="D1" s="58"/>
      <c r="E1" s="58"/>
      <c r="F1" s="58"/>
      <c r="G1" s="58"/>
      <c r="H1" s="7"/>
      <c r="I1" s="58"/>
      <c r="J1" s="58"/>
    </row>
    <row r="2" spans="1:12" ht="23.25" x14ac:dyDescent="0.35">
      <c r="A2" s="90"/>
      <c r="B2" s="91"/>
      <c r="C2" s="91"/>
      <c r="D2" s="91"/>
      <c r="E2" s="91"/>
      <c r="F2" s="91"/>
      <c r="G2" s="91"/>
      <c r="H2" s="91"/>
      <c r="I2" s="91"/>
      <c r="J2" s="91"/>
    </row>
    <row r="3" spans="1:12" ht="26.25" x14ac:dyDescent="0.4">
      <c r="A3" s="58"/>
      <c r="B3" s="83" t="s">
        <v>212</v>
      </c>
      <c r="C3" s="84"/>
      <c r="D3" s="84"/>
      <c r="E3" s="84"/>
      <c r="F3" s="84"/>
      <c r="G3" s="84"/>
      <c r="H3" s="84"/>
      <c r="I3" s="84"/>
      <c r="J3" s="84"/>
      <c r="K3" s="84"/>
      <c r="L3" s="84"/>
    </row>
    <row r="4" spans="1:12" ht="26.25" x14ac:dyDescent="0.4">
      <c r="A4" s="58"/>
      <c r="B4" s="56"/>
      <c r="C4" s="57"/>
      <c r="D4" s="57"/>
      <c r="E4" s="57"/>
      <c r="F4" s="57"/>
      <c r="G4" s="57"/>
      <c r="H4" s="57"/>
      <c r="I4" s="57"/>
      <c r="J4" s="57"/>
      <c r="K4" s="57"/>
      <c r="L4" s="57"/>
    </row>
    <row r="5" spans="1:12" ht="26.25" x14ac:dyDescent="0.4">
      <c r="A5" s="58"/>
      <c r="B5" s="56"/>
      <c r="C5" s="57"/>
      <c r="D5" s="92"/>
      <c r="E5" s="92"/>
      <c r="F5" s="92"/>
      <c r="G5" s="62"/>
      <c r="H5" s="8"/>
      <c r="I5" s="57"/>
      <c r="J5" s="57"/>
      <c r="K5" s="16" t="s">
        <v>0</v>
      </c>
      <c r="L5" s="57"/>
    </row>
    <row r="6" spans="1:12" s="17" customFormat="1" x14ac:dyDescent="0.2">
      <c r="B6" s="86" t="s">
        <v>66</v>
      </c>
      <c r="C6" s="86" t="s">
        <v>67</v>
      </c>
      <c r="D6" s="86" t="s">
        <v>68</v>
      </c>
      <c r="E6" s="94"/>
      <c r="F6" s="94"/>
      <c r="G6" s="94"/>
      <c r="H6" s="94"/>
      <c r="I6" s="86" t="s">
        <v>87</v>
      </c>
      <c r="J6" s="93"/>
      <c r="K6" s="93"/>
      <c r="L6" s="55"/>
    </row>
    <row r="7" spans="1:12" s="18" customFormat="1" ht="15.75" customHeight="1" x14ac:dyDescent="0.2">
      <c r="A7" s="87"/>
      <c r="B7" s="93"/>
      <c r="C7" s="93"/>
      <c r="D7" s="86" t="s">
        <v>88</v>
      </c>
      <c r="E7" s="86" t="s">
        <v>89</v>
      </c>
      <c r="F7" s="86" t="s">
        <v>90</v>
      </c>
      <c r="G7" s="86" t="s">
        <v>91</v>
      </c>
      <c r="H7" s="88" t="s">
        <v>92</v>
      </c>
      <c r="I7" s="86" t="s">
        <v>88</v>
      </c>
      <c r="J7" s="86" t="s">
        <v>90</v>
      </c>
      <c r="K7" s="86" t="s">
        <v>91</v>
      </c>
      <c r="L7" s="88" t="s">
        <v>92</v>
      </c>
    </row>
    <row r="8" spans="1:12" s="18" customFormat="1" ht="99.75" customHeight="1" x14ac:dyDescent="0.2">
      <c r="A8" s="87"/>
      <c r="B8" s="93"/>
      <c r="C8" s="93"/>
      <c r="D8" s="95"/>
      <c r="E8" s="95"/>
      <c r="F8" s="93"/>
      <c r="G8" s="93"/>
      <c r="H8" s="96"/>
      <c r="I8" s="95"/>
      <c r="J8" s="93"/>
      <c r="K8" s="93"/>
      <c r="L8" s="96"/>
    </row>
    <row r="9" spans="1:12" s="17" customFormat="1" ht="25.5" x14ac:dyDescent="0.2">
      <c r="A9" s="60"/>
      <c r="B9" s="97" t="s">
        <v>69</v>
      </c>
      <c r="C9" s="93"/>
      <c r="D9" s="93"/>
      <c r="E9" s="93"/>
      <c r="F9" s="93"/>
      <c r="G9" s="93"/>
      <c r="H9" s="93"/>
      <c r="I9" s="93"/>
      <c r="J9" s="93"/>
      <c r="K9" s="93"/>
      <c r="L9" s="19"/>
    </row>
    <row r="10" spans="1:12" s="24" customFormat="1" ht="15.75" x14ac:dyDescent="0.2">
      <c r="A10" s="20"/>
      <c r="B10" s="20">
        <v>10000000</v>
      </c>
      <c r="C10" s="63" t="s">
        <v>1</v>
      </c>
      <c r="D10" s="21">
        <f>D11+D19+D29+D37</f>
        <v>175896000</v>
      </c>
      <c r="E10" s="21">
        <f t="shared" ref="E10:F10" si="0">E11+E19+E29+E37</f>
        <v>41262000</v>
      </c>
      <c r="F10" s="21">
        <f t="shared" si="0"/>
        <v>44510984.599999994</v>
      </c>
      <c r="G10" s="22">
        <f>+F10/D10*100</f>
        <v>25.305285282212214</v>
      </c>
      <c r="H10" s="22">
        <f t="shared" ref="G10:H76" si="1">IF(E10=0,0,F10/E10*100)</f>
        <v>107.87403567447045</v>
      </c>
      <c r="I10" s="23">
        <f>I56</f>
        <v>60000</v>
      </c>
      <c r="J10" s="23">
        <f t="shared" ref="J10" si="2">J56</f>
        <v>15205.22</v>
      </c>
      <c r="K10" s="22">
        <f>+J10/I10*100</f>
        <v>25.34203333333333</v>
      </c>
      <c r="L10" s="20"/>
    </row>
    <row r="11" spans="1:12" s="17" customFormat="1" ht="40.5" customHeight="1" x14ac:dyDescent="0.2">
      <c r="A11" s="65"/>
      <c r="B11" s="65">
        <v>11000000</v>
      </c>
      <c r="C11" s="76" t="s">
        <v>2</v>
      </c>
      <c r="D11" s="25">
        <v>111420000</v>
      </c>
      <c r="E11" s="25">
        <v>26145000</v>
      </c>
      <c r="F11" s="25">
        <v>25256315.57</v>
      </c>
      <c r="G11" s="22">
        <f t="shared" ref="G11:G76" si="3">+F11/D11*100</f>
        <v>22.667667896248432</v>
      </c>
      <c r="H11" s="22">
        <f t="shared" si="1"/>
        <v>96.600939261809131</v>
      </c>
      <c r="I11" s="29"/>
      <c r="J11" s="29"/>
      <c r="K11" s="26"/>
      <c r="L11" s="60"/>
    </row>
    <row r="12" spans="1:12" s="4" customFormat="1" ht="15.75" x14ac:dyDescent="0.2">
      <c r="A12" s="20"/>
      <c r="B12" s="20">
        <v>11010000</v>
      </c>
      <c r="C12" s="63" t="s">
        <v>3</v>
      </c>
      <c r="D12" s="21">
        <f>D13+D14+D15+D16</f>
        <v>111400000</v>
      </c>
      <c r="E12" s="21">
        <f t="shared" ref="E12:F12" si="4">E13+E14+E15+E16</f>
        <v>26140000</v>
      </c>
      <c r="F12" s="21">
        <f t="shared" si="4"/>
        <v>25247965.569999997</v>
      </c>
      <c r="G12" s="22">
        <f t="shared" si="3"/>
        <v>22.664241983842007</v>
      </c>
      <c r="H12" s="22">
        <f t="shared" si="1"/>
        <v>96.587473488905871</v>
      </c>
      <c r="I12" s="23"/>
      <c r="J12" s="23"/>
      <c r="K12" s="22"/>
      <c r="L12" s="34"/>
    </row>
    <row r="13" spans="1:12" s="17" customFormat="1" ht="53.25" customHeight="1" x14ac:dyDescent="0.2">
      <c r="A13" s="65"/>
      <c r="B13" s="65">
        <v>11010100</v>
      </c>
      <c r="C13" s="76" t="s">
        <v>4</v>
      </c>
      <c r="D13" s="25">
        <v>92000000</v>
      </c>
      <c r="E13" s="25">
        <v>21890000</v>
      </c>
      <c r="F13" s="25">
        <v>21114915.93</v>
      </c>
      <c r="G13" s="22">
        <f t="shared" si="3"/>
        <v>22.950995576086957</v>
      </c>
      <c r="H13" s="22">
        <f t="shared" si="1"/>
        <v>96.459186523526725</v>
      </c>
      <c r="I13" s="29"/>
      <c r="J13" s="29"/>
      <c r="K13" s="26"/>
      <c r="L13" s="60"/>
    </row>
    <row r="14" spans="1:12" s="17" customFormat="1" ht="86.25" customHeight="1" x14ac:dyDescent="0.2">
      <c r="A14" s="65"/>
      <c r="B14" s="65">
        <v>11010200</v>
      </c>
      <c r="C14" s="76" t="s">
        <v>5</v>
      </c>
      <c r="D14" s="25">
        <v>16000000</v>
      </c>
      <c r="E14" s="25">
        <v>3600000</v>
      </c>
      <c r="F14" s="25">
        <v>3050667.98</v>
      </c>
      <c r="G14" s="22">
        <f t="shared" si="3"/>
        <v>19.066674875</v>
      </c>
      <c r="H14" s="22">
        <f t="shared" si="1"/>
        <v>84.740777222222221</v>
      </c>
      <c r="I14" s="29"/>
      <c r="J14" s="29"/>
      <c r="K14" s="26"/>
      <c r="L14" s="60"/>
    </row>
    <row r="15" spans="1:12" s="17" customFormat="1" ht="54.75" customHeight="1" x14ac:dyDescent="0.2">
      <c r="A15" s="65"/>
      <c r="B15" s="65">
        <v>11010400</v>
      </c>
      <c r="C15" s="76" t="s">
        <v>6</v>
      </c>
      <c r="D15" s="25">
        <v>2300000</v>
      </c>
      <c r="E15" s="25">
        <v>350000</v>
      </c>
      <c r="F15" s="25">
        <v>652897.32999999996</v>
      </c>
      <c r="G15" s="22">
        <f t="shared" si="3"/>
        <v>28.386840434782606</v>
      </c>
      <c r="H15" s="22">
        <f t="shared" si="1"/>
        <v>186.54209428571426</v>
      </c>
      <c r="I15" s="29"/>
      <c r="J15" s="29"/>
      <c r="K15" s="26"/>
      <c r="L15" s="60"/>
    </row>
    <row r="16" spans="1:12" s="17" customFormat="1" ht="49.5" customHeight="1" x14ac:dyDescent="0.2">
      <c r="A16" s="65"/>
      <c r="B16" s="65">
        <v>11010500</v>
      </c>
      <c r="C16" s="76" t="s">
        <v>7</v>
      </c>
      <c r="D16" s="25">
        <v>1100000</v>
      </c>
      <c r="E16" s="25">
        <v>300000</v>
      </c>
      <c r="F16" s="25">
        <v>429484.33</v>
      </c>
      <c r="G16" s="22">
        <f t="shared" si="3"/>
        <v>39.044029999999999</v>
      </c>
      <c r="H16" s="22">
        <f t="shared" si="1"/>
        <v>143.16144333333335</v>
      </c>
      <c r="I16" s="29"/>
      <c r="J16" s="29"/>
      <c r="K16" s="26"/>
      <c r="L16" s="60"/>
    </row>
    <row r="17" spans="1:12" s="4" customFormat="1" ht="15.75" x14ac:dyDescent="0.2">
      <c r="A17" s="20"/>
      <c r="B17" s="20">
        <v>11020000</v>
      </c>
      <c r="C17" s="63" t="s">
        <v>8</v>
      </c>
      <c r="D17" s="21">
        <v>240000</v>
      </c>
      <c r="E17" s="21">
        <f>E18</f>
        <v>5000</v>
      </c>
      <c r="F17" s="21">
        <f>F18</f>
        <v>8350</v>
      </c>
      <c r="G17" s="22">
        <f t="shared" si="3"/>
        <v>3.4791666666666665</v>
      </c>
      <c r="H17" s="22">
        <f t="shared" si="1"/>
        <v>167</v>
      </c>
      <c r="I17" s="23"/>
      <c r="J17" s="23"/>
      <c r="K17" s="22"/>
      <c r="L17" s="34"/>
    </row>
    <row r="18" spans="1:12" s="17" customFormat="1" ht="31.5" x14ac:dyDescent="0.2">
      <c r="A18" s="65"/>
      <c r="B18" s="65">
        <v>11020200</v>
      </c>
      <c r="C18" s="76" t="s">
        <v>9</v>
      </c>
      <c r="D18" s="25">
        <v>20000</v>
      </c>
      <c r="E18" s="25">
        <v>5000</v>
      </c>
      <c r="F18" s="25">
        <v>8350</v>
      </c>
      <c r="G18" s="22">
        <f t="shared" si="3"/>
        <v>41.75</v>
      </c>
      <c r="H18" s="22">
        <f t="shared" si="1"/>
        <v>167</v>
      </c>
      <c r="I18" s="29"/>
      <c r="J18" s="29"/>
      <c r="K18" s="26"/>
      <c r="L18" s="60"/>
    </row>
    <row r="19" spans="1:12" s="4" customFormat="1" ht="37.5" customHeight="1" x14ac:dyDescent="0.2">
      <c r="A19" s="20"/>
      <c r="B19" s="20">
        <v>13000000</v>
      </c>
      <c r="C19" s="63" t="s">
        <v>10</v>
      </c>
      <c r="D19" s="21">
        <f>D20+D23+D25+D27</f>
        <v>1810000</v>
      </c>
      <c r="E19" s="21">
        <f t="shared" ref="E19:F19" si="5">E20+E23+E25+E27</f>
        <v>654000</v>
      </c>
      <c r="F19" s="21">
        <f t="shared" si="5"/>
        <v>570869.22</v>
      </c>
      <c r="G19" s="22">
        <f t="shared" si="3"/>
        <v>31.539735911602207</v>
      </c>
      <c r="H19" s="22">
        <f t="shared" si="1"/>
        <v>87.288871559633023</v>
      </c>
      <c r="I19" s="23"/>
      <c r="J19" s="23"/>
      <c r="K19" s="22"/>
      <c r="L19" s="34"/>
    </row>
    <row r="20" spans="1:12" s="4" customFormat="1" ht="37.5" customHeight="1" x14ac:dyDescent="0.2">
      <c r="A20" s="20"/>
      <c r="B20" s="20">
        <v>13010000</v>
      </c>
      <c r="C20" s="63" t="s">
        <v>11</v>
      </c>
      <c r="D20" s="21">
        <f>D21+D22</f>
        <v>1250000</v>
      </c>
      <c r="E20" s="21">
        <f t="shared" ref="E20:F20" si="6">E21+E22</f>
        <v>400000</v>
      </c>
      <c r="F20" s="21">
        <f t="shared" si="6"/>
        <v>316823.87</v>
      </c>
      <c r="G20" s="22">
        <f t="shared" si="3"/>
        <v>25.345909599999999</v>
      </c>
      <c r="H20" s="22">
        <f t="shared" si="1"/>
        <v>79.2059675</v>
      </c>
      <c r="I20" s="23"/>
      <c r="J20" s="23"/>
      <c r="K20" s="22"/>
      <c r="L20" s="34"/>
    </row>
    <row r="21" spans="1:12" s="17" customFormat="1" ht="57" customHeight="1" x14ac:dyDescent="0.2">
      <c r="A21" s="65"/>
      <c r="B21" s="65">
        <v>13010100</v>
      </c>
      <c r="C21" s="76" t="s">
        <v>12</v>
      </c>
      <c r="D21" s="25">
        <v>700000</v>
      </c>
      <c r="E21" s="25">
        <v>200000</v>
      </c>
      <c r="F21" s="25">
        <v>202626.06</v>
      </c>
      <c r="G21" s="22">
        <f t="shared" si="3"/>
        <v>28.946580000000001</v>
      </c>
      <c r="H21" s="22">
        <f t="shared" si="1"/>
        <v>101.31303</v>
      </c>
      <c r="I21" s="29"/>
      <c r="J21" s="29"/>
      <c r="K21" s="26"/>
      <c r="L21" s="60"/>
    </row>
    <row r="22" spans="1:12" s="17" customFormat="1" ht="87.75" customHeight="1" x14ac:dyDescent="0.2">
      <c r="A22" s="65"/>
      <c r="B22" s="65">
        <v>13010200</v>
      </c>
      <c r="C22" s="76" t="s">
        <v>13</v>
      </c>
      <c r="D22" s="25">
        <v>550000</v>
      </c>
      <c r="E22" s="25">
        <v>200000</v>
      </c>
      <c r="F22" s="25">
        <v>114197.81</v>
      </c>
      <c r="G22" s="22">
        <f t="shared" si="3"/>
        <v>20.763238181818181</v>
      </c>
      <c r="H22" s="22">
        <f t="shared" si="1"/>
        <v>57.098905000000002</v>
      </c>
      <c r="I22" s="29"/>
      <c r="J22" s="29"/>
      <c r="K22" s="26"/>
      <c r="L22" s="60"/>
    </row>
    <row r="23" spans="1:12" s="4" customFormat="1" ht="15.75" x14ac:dyDescent="0.2">
      <c r="A23" s="20"/>
      <c r="B23" s="20">
        <v>13020000</v>
      </c>
      <c r="C23" s="63" t="s">
        <v>174</v>
      </c>
      <c r="D23" s="21">
        <f>D24</f>
        <v>0</v>
      </c>
      <c r="E23" s="21">
        <f>E24</f>
        <v>0</v>
      </c>
      <c r="F23" s="21">
        <f>F24</f>
        <v>114.99</v>
      </c>
      <c r="G23" s="22">
        <v>0</v>
      </c>
      <c r="H23" s="22">
        <v>0</v>
      </c>
      <c r="I23" s="23"/>
      <c r="J23" s="23"/>
      <c r="K23" s="22"/>
      <c r="L23" s="34"/>
    </row>
    <row r="24" spans="1:12" s="17" customFormat="1" ht="31.5" x14ac:dyDescent="0.2">
      <c r="A24" s="65"/>
      <c r="B24" s="65">
        <v>13020200</v>
      </c>
      <c r="C24" s="76" t="s">
        <v>173</v>
      </c>
      <c r="D24" s="25">
        <v>0</v>
      </c>
      <c r="E24" s="25">
        <v>0</v>
      </c>
      <c r="F24" s="25">
        <v>114.99</v>
      </c>
      <c r="G24" s="22">
        <v>0</v>
      </c>
      <c r="H24" s="22">
        <v>0</v>
      </c>
      <c r="I24" s="29"/>
      <c r="J24" s="29"/>
      <c r="K24" s="26"/>
      <c r="L24" s="60"/>
    </row>
    <row r="25" spans="1:12" s="4" customFormat="1" ht="36.75" customHeight="1" x14ac:dyDescent="0.2">
      <c r="A25" s="20"/>
      <c r="B25" s="20">
        <v>13030000</v>
      </c>
      <c r="C25" s="63" t="s">
        <v>14</v>
      </c>
      <c r="D25" s="21">
        <f>D26</f>
        <v>10000</v>
      </c>
      <c r="E25" s="21">
        <f>E26</f>
        <v>4000</v>
      </c>
      <c r="F25" s="21">
        <f>F26</f>
        <v>13930.36</v>
      </c>
      <c r="G25" s="22">
        <f t="shared" si="3"/>
        <v>139.30360000000002</v>
      </c>
      <c r="H25" s="22">
        <f t="shared" si="1"/>
        <v>348.25900000000001</v>
      </c>
      <c r="I25" s="23"/>
      <c r="J25" s="23"/>
      <c r="K25" s="22"/>
      <c r="L25" s="34"/>
    </row>
    <row r="26" spans="1:12" s="17" customFormat="1" ht="53.25" customHeight="1" x14ac:dyDescent="0.2">
      <c r="A26" s="65"/>
      <c r="B26" s="65">
        <v>13030100</v>
      </c>
      <c r="C26" s="76" t="s">
        <v>15</v>
      </c>
      <c r="D26" s="25">
        <v>10000</v>
      </c>
      <c r="E26" s="25">
        <v>4000</v>
      </c>
      <c r="F26" s="25">
        <v>13930.36</v>
      </c>
      <c r="G26" s="22">
        <f t="shared" si="3"/>
        <v>139.30360000000002</v>
      </c>
      <c r="H26" s="22">
        <f t="shared" si="1"/>
        <v>348.25900000000001</v>
      </c>
      <c r="I26" s="29"/>
      <c r="J26" s="29"/>
      <c r="K26" s="26"/>
      <c r="L26" s="60"/>
    </row>
    <row r="27" spans="1:12" s="4" customFormat="1" ht="31.5" x14ac:dyDescent="0.2">
      <c r="A27" s="20"/>
      <c r="B27" s="20">
        <v>13040000</v>
      </c>
      <c r="C27" s="63" t="s">
        <v>175</v>
      </c>
      <c r="D27" s="21">
        <f>D28</f>
        <v>550000</v>
      </c>
      <c r="E27" s="21">
        <f>E28</f>
        <v>250000</v>
      </c>
      <c r="F27" s="21">
        <f>F28</f>
        <v>240000</v>
      </c>
      <c r="G27" s="22">
        <f t="shared" si="3"/>
        <v>43.636363636363633</v>
      </c>
      <c r="H27" s="22">
        <f t="shared" si="1"/>
        <v>96</v>
      </c>
      <c r="I27" s="23"/>
      <c r="J27" s="23"/>
      <c r="K27" s="22"/>
      <c r="L27" s="34"/>
    </row>
    <row r="28" spans="1:12" s="17" customFormat="1" ht="49.5" customHeight="1" x14ac:dyDescent="0.2">
      <c r="A28" s="65"/>
      <c r="B28" s="65">
        <v>13040100</v>
      </c>
      <c r="C28" s="76" t="s">
        <v>16</v>
      </c>
      <c r="D28" s="25">
        <v>550000</v>
      </c>
      <c r="E28" s="25">
        <v>250000</v>
      </c>
      <c r="F28" s="25">
        <v>240000</v>
      </c>
      <c r="G28" s="22">
        <f t="shared" si="3"/>
        <v>43.636363636363633</v>
      </c>
      <c r="H28" s="22">
        <f t="shared" si="1"/>
        <v>96</v>
      </c>
      <c r="I28" s="29"/>
      <c r="J28" s="29"/>
      <c r="K28" s="26"/>
      <c r="L28" s="60"/>
    </row>
    <row r="29" spans="1:12" s="4" customFormat="1" ht="15.75" x14ac:dyDescent="0.2">
      <c r="A29" s="20"/>
      <c r="B29" s="20">
        <v>14000000</v>
      </c>
      <c r="C29" s="63" t="s">
        <v>17</v>
      </c>
      <c r="D29" s="21">
        <f>D30+D32+D34</f>
        <v>19000000</v>
      </c>
      <c r="E29" s="21">
        <f t="shared" ref="E29:F29" si="7">E30+E32+E34</f>
        <v>4800000</v>
      </c>
      <c r="F29" s="21">
        <f t="shared" si="7"/>
        <v>5015412.83</v>
      </c>
      <c r="G29" s="22">
        <f t="shared" si="3"/>
        <v>26.396909631578946</v>
      </c>
      <c r="H29" s="22">
        <f t="shared" si="1"/>
        <v>104.48776729166667</v>
      </c>
      <c r="I29" s="23"/>
      <c r="J29" s="23"/>
      <c r="K29" s="22"/>
      <c r="L29" s="34"/>
    </row>
    <row r="30" spans="1:12" s="4" customFormat="1" ht="31.5" x14ac:dyDescent="0.2">
      <c r="A30" s="20"/>
      <c r="B30" s="20">
        <v>14020000</v>
      </c>
      <c r="C30" s="63" t="s">
        <v>18</v>
      </c>
      <c r="D30" s="21">
        <f>D31</f>
        <v>500000</v>
      </c>
      <c r="E30" s="21">
        <f>E31</f>
        <v>225000</v>
      </c>
      <c r="F30" s="21">
        <f>F31</f>
        <v>545452.93999999994</v>
      </c>
      <c r="G30" s="22">
        <f t="shared" si="3"/>
        <v>109.090588</v>
      </c>
      <c r="H30" s="22">
        <f t="shared" si="1"/>
        <v>242.42352888888888</v>
      </c>
      <c r="I30" s="23"/>
      <c r="J30" s="23"/>
      <c r="K30" s="22"/>
      <c r="L30" s="34"/>
    </row>
    <row r="31" spans="1:12" s="17" customFormat="1" ht="15.75" x14ac:dyDescent="0.2">
      <c r="A31" s="65"/>
      <c r="B31" s="65">
        <v>14021900</v>
      </c>
      <c r="C31" s="76" t="s">
        <v>19</v>
      </c>
      <c r="D31" s="25">
        <v>500000</v>
      </c>
      <c r="E31" s="25">
        <v>225000</v>
      </c>
      <c r="F31" s="25">
        <v>545452.93999999994</v>
      </c>
      <c r="G31" s="22">
        <f t="shared" si="3"/>
        <v>109.090588</v>
      </c>
      <c r="H31" s="22">
        <f t="shared" si="1"/>
        <v>242.42352888888888</v>
      </c>
      <c r="I31" s="29"/>
      <c r="J31" s="29"/>
      <c r="K31" s="26"/>
      <c r="L31" s="60"/>
    </row>
    <row r="32" spans="1:12" s="4" customFormat="1" ht="47.25" x14ac:dyDescent="0.2">
      <c r="A32" s="20"/>
      <c r="B32" s="20">
        <v>14030000</v>
      </c>
      <c r="C32" s="63" t="s">
        <v>20</v>
      </c>
      <c r="D32" s="21">
        <f>D33</f>
        <v>12000000</v>
      </c>
      <c r="E32" s="21">
        <f>E33</f>
        <v>3000000</v>
      </c>
      <c r="F32" s="21">
        <f>F33</f>
        <v>3232488.5</v>
      </c>
      <c r="G32" s="22">
        <f t="shared" si="3"/>
        <v>26.937404166666667</v>
      </c>
      <c r="H32" s="22">
        <f t="shared" si="1"/>
        <v>107.74961666666667</v>
      </c>
      <c r="I32" s="23"/>
      <c r="J32" s="23"/>
      <c r="K32" s="22"/>
      <c r="L32" s="34"/>
    </row>
    <row r="33" spans="1:12" s="17" customFormat="1" ht="15.75" x14ac:dyDescent="0.2">
      <c r="A33" s="65"/>
      <c r="B33" s="65">
        <v>14031900</v>
      </c>
      <c r="C33" s="76" t="s">
        <v>19</v>
      </c>
      <c r="D33" s="25">
        <v>12000000</v>
      </c>
      <c r="E33" s="25">
        <v>3000000</v>
      </c>
      <c r="F33" s="25">
        <v>3232488.5</v>
      </c>
      <c r="G33" s="22">
        <f t="shared" si="3"/>
        <v>26.937404166666667</v>
      </c>
      <c r="H33" s="22">
        <f t="shared" si="1"/>
        <v>107.74961666666667</v>
      </c>
      <c r="I33" s="29"/>
      <c r="J33" s="29"/>
      <c r="K33" s="26"/>
      <c r="L33" s="60"/>
    </row>
    <row r="34" spans="1:12" s="4" customFormat="1" ht="53.25" customHeight="1" x14ac:dyDescent="0.2">
      <c r="A34" s="20"/>
      <c r="B34" s="20">
        <v>14040000</v>
      </c>
      <c r="C34" s="63" t="s">
        <v>21</v>
      </c>
      <c r="D34" s="21">
        <f>D35+D36</f>
        <v>6500000</v>
      </c>
      <c r="E34" s="21">
        <f t="shared" ref="E34:F34" si="8">E35+E36</f>
        <v>1575000</v>
      </c>
      <c r="F34" s="21">
        <f t="shared" si="8"/>
        <v>1237471.3900000001</v>
      </c>
      <c r="G34" s="22">
        <f t="shared" si="3"/>
        <v>19.038021384615387</v>
      </c>
      <c r="H34" s="22">
        <f t="shared" si="1"/>
        <v>78.569612063492073</v>
      </c>
      <c r="I34" s="23"/>
      <c r="J34" s="23"/>
      <c r="K34" s="22"/>
      <c r="L34" s="34"/>
    </row>
    <row r="35" spans="1:12" s="4" customFormat="1" ht="98.25" customHeight="1" x14ac:dyDescent="0.2">
      <c r="A35" s="20"/>
      <c r="B35" s="65">
        <v>14040100</v>
      </c>
      <c r="C35" s="76" t="s">
        <v>192</v>
      </c>
      <c r="D35" s="25">
        <v>3200000</v>
      </c>
      <c r="E35" s="25">
        <v>750000</v>
      </c>
      <c r="F35" s="25">
        <v>656714.61</v>
      </c>
      <c r="G35" s="22">
        <f t="shared" si="1"/>
        <v>23.4375</v>
      </c>
      <c r="H35" s="22">
        <f t="shared" si="1"/>
        <v>87.561948000000001</v>
      </c>
      <c r="I35" s="23"/>
      <c r="J35" s="23"/>
      <c r="K35" s="22"/>
      <c r="L35" s="34"/>
    </row>
    <row r="36" spans="1:12" s="4" customFormat="1" ht="84" customHeight="1" x14ac:dyDescent="0.2">
      <c r="A36" s="20"/>
      <c r="B36" s="65">
        <v>14040200</v>
      </c>
      <c r="C36" s="76" t="s">
        <v>193</v>
      </c>
      <c r="D36" s="25">
        <v>3300000</v>
      </c>
      <c r="E36" s="25">
        <v>825000</v>
      </c>
      <c r="F36" s="25">
        <v>580756.78</v>
      </c>
      <c r="G36" s="22">
        <f t="shared" si="3"/>
        <v>17.598690303030303</v>
      </c>
      <c r="H36" s="22">
        <f t="shared" si="1"/>
        <v>70.39476121212121</v>
      </c>
      <c r="I36" s="23"/>
      <c r="J36" s="23"/>
      <c r="K36" s="22"/>
      <c r="L36" s="34"/>
    </row>
    <row r="37" spans="1:12" s="4" customFormat="1" ht="47.25" x14ac:dyDescent="0.2">
      <c r="A37" s="20"/>
      <c r="B37" s="20">
        <v>18000000</v>
      </c>
      <c r="C37" s="63" t="s">
        <v>22</v>
      </c>
      <c r="D37" s="21">
        <f>D38+D49+D52</f>
        <v>43666000</v>
      </c>
      <c r="E37" s="21">
        <f>E38+E49+E52</f>
        <v>9663000</v>
      </c>
      <c r="F37" s="21">
        <f>F38+F49+F52</f>
        <v>13668386.98</v>
      </c>
      <c r="G37" s="22">
        <f t="shared" si="3"/>
        <v>31.302127467594925</v>
      </c>
      <c r="H37" s="22">
        <f t="shared" si="1"/>
        <v>141.45076042636865</v>
      </c>
      <c r="I37" s="23"/>
      <c r="J37" s="23"/>
      <c r="K37" s="22"/>
      <c r="L37" s="34"/>
    </row>
    <row r="38" spans="1:12" s="4" customFormat="1" ht="21" customHeight="1" x14ac:dyDescent="0.2">
      <c r="A38" s="20"/>
      <c r="B38" s="20">
        <v>18010000</v>
      </c>
      <c r="C38" s="63" t="s">
        <v>23</v>
      </c>
      <c r="D38" s="21">
        <f>D39+D40+D41+D42+D43+D44+D45+D46+D48+D47</f>
        <v>11836000</v>
      </c>
      <c r="E38" s="21">
        <f>E39+E40+E41+E42+E43+E44+E45+E46+E48+E47</f>
        <v>2814500</v>
      </c>
      <c r="F38" s="21">
        <f>F39+F40+F41+F42+F43+F44+F45+F46+F48+F47</f>
        <v>4082411.0700000003</v>
      </c>
      <c r="G38" s="22">
        <f t="shared" si="3"/>
        <v>34.491475751943227</v>
      </c>
      <c r="H38" s="22">
        <f t="shared" si="1"/>
        <v>145.04924746846689</v>
      </c>
      <c r="I38" s="23"/>
      <c r="J38" s="23"/>
      <c r="K38" s="22"/>
      <c r="L38" s="34"/>
    </row>
    <row r="39" spans="1:12" s="17" customFormat="1" ht="66" customHeight="1" x14ac:dyDescent="0.2">
      <c r="A39" s="65"/>
      <c r="B39" s="65">
        <v>18010100</v>
      </c>
      <c r="C39" s="76" t="s">
        <v>24</v>
      </c>
      <c r="D39" s="25">
        <v>10000</v>
      </c>
      <c r="E39" s="25">
        <v>2000</v>
      </c>
      <c r="F39" s="25">
        <v>2359.85</v>
      </c>
      <c r="G39" s="22">
        <f t="shared" si="3"/>
        <v>23.598500000000001</v>
      </c>
      <c r="H39" s="22">
        <f t="shared" si="1"/>
        <v>117.99249999999999</v>
      </c>
      <c r="I39" s="29"/>
      <c r="J39" s="29"/>
      <c r="K39" s="26"/>
      <c r="L39" s="60"/>
    </row>
    <row r="40" spans="1:12" s="17" customFormat="1" ht="66" customHeight="1" x14ac:dyDescent="0.2">
      <c r="A40" s="65"/>
      <c r="B40" s="65">
        <v>18010200</v>
      </c>
      <c r="C40" s="76" t="s">
        <v>25</v>
      </c>
      <c r="D40" s="25">
        <v>400000</v>
      </c>
      <c r="E40" s="25">
        <v>70000</v>
      </c>
      <c r="F40" s="25">
        <v>49143.98</v>
      </c>
      <c r="G40" s="22">
        <f t="shared" si="3"/>
        <v>12.285995000000002</v>
      </c>
      <c r="H40" s="22">
        <f t="shared" si="1"/>
        <v>70.205685714285721</v>
      </c>
      <c r="I40" s="29"/>
      <c r="J40" s="29"/>
      <c r="K40" s="26"/>
      <c r="L40" s="60"/>
    </row>
    <row r="41" spans="1:12" s="17" customFormat="1" ht="72" customHeight="1" x14ac:dyDescent="0.2">
      <c r="A41" s="65"/>
      <c r="B41" s="65">
        <v>18010300</v>
      </c>
      <c r="C41" s="76" t="s">
        <v>26</v>
      </c>
      <c r="D41" s="25">
        <v>600000</v>
      </c>
      <c r="E41" s="25">
        <v>210000</v>
      </c>
      <c r="F41" s="25">
        <v>141966.79</v>
      </c>
      <c r="G41" s="22">
        <f t="shared" si="3"/>
        <v>23.66113166666667</v>
      </c>
      <c r="H41" s="22">
        <f t="shared" si="1"/>
        <v>67.603233333333336</v>
      </c>
      <c r="I41" s="29"/>
      <c r="J41" s="29"/>
      <c r="K41" s="26"/>
      <c r="L41" s="60"/>
    </row>
    <row r="42" spans="1:12" s="17" customFormat="1" ht="70.5" customHeight="1" x14ac:dyDescent="0.2">
      <c r="A42" s="65"/>
      <c r="B42" s="65">
        <v>18010400</v>
      </c>
      <c r="C42" s="76" t="s">
        <v>27</v>
      </c>
      <c r="D42" s="25">
        <v>1300000</v>
      </c>
      <c r="E42" s="25">
        <v>250000</v>
      </c>
      <c r="F42" s="25">
        <v>382038.8</v>
      </c>
      <c r="G42" s="22">
        <f t="shared" si="3"/>
        <v>29.387599999999996</v>
      </c>
      <c r="H42" s="22">
        <f t="shared" si="1"/>
        <v>152.81551999999999</v>
      </c>
      <c r="I42" s="29"/>
      <c r="J42" s="29"/>
      <c r="K42" s="26"/>
      <c r="L42" s="60"/>
    </row>
    <row r="43" spans="1:12" s="17" customFormat="1" ht="15.75" x14ac:dyDescent="0.2">
      <c r="A43" s="65"/>
      <c r="B43" s="65">
        <v>18010500</v>
      </c>
      <c r="C43" s="76" t="s">
        <v>28</v>
      </c>
      <c r="D43" s="25">
        <v>2500000</v>
      </c>
      <c r="E43" s="25">
        <v>600000</v>
      </c>
      <c r="F43" s="25">
        <v>693638.12</v>
      </c>
      <c r="G43" s="22">
        <f t="shared" si="3"/>
        <v>27.745524799999998</v>
      </c>
      <c r="H43" s="22">
        <f t="shared" si="1"/>
        <v>115.60635333333333</v>
      </c>
      <c r="I43" s="29"/>
      <c r="J43" s="29"/>
      <c r="K43" s="26"/>
      <c r="L43" s="60"/>
    </row>
    <row r="44" spans="1:12" s="17" customFormat="1" ht="15.75" x14ac:dyDescent="0.2">
      <c r="A44" s="65"/>
      <c r="B44" s="65">
        <v>18010600</v>
      </c>
      <c r="C44" s="76" t="s">
        <v>29</v>
      </c>
      <c r="D44" s="25">
        <v>5100000</v>
      </c>
      <c r="E44" s="25">
        <v>1270000</v>
      </c>
      <c r="F44" s="25">
        <v>2301239.13</v>
      </c>
      <c r="G44" s="22">
        <f t="shared" si="3"/>
        <v>45.122335882352935</v>
      </c>
      <c r="H44" s="22">
        <f t="shared" si="1"/>
        <v>181.19993149606299</v>
      </c>
      <c r="I44" s="29"/>
      <c r="J44" s="29"/>
      <c r="K44" s="26"/>
      <c r="L44" s="60"/>
    </row>
    <row r="45" spans="1:12" s="17" customFormat="1" ht="15.75" x14ac:dyDescent="0.2">
      <c r="A45" s="65"/>
      <c r="B45" s="65">
        <v>18010700</v>
      </c>
      <c r="C45" s="76" t="s">
        <v>30</v>
      </c>
      <c r="D45" s="25">
        <v>1000000</v>
      </c>
      <c r="E45" s="25">
        <v>262500</v>
      </c>
      <c r="F45" s="25">
        <v>396569.85</v>
      </c>
      <c r="G45" s="22">
        <f t="shared" si="3"/>
        <v>39.656984999999999</v>
      </c>
      <c r="H45" s="22">
        <f t="shared" si="1"/>
        <v>151.07422857142856</v>
      </c>
      <c r="I45" s="29"/>
      <c r="J45" s="29"/>
      <c r="K45" s="26"/>
      <c r="L45" s="60"/>
    </row>
    <row r="46" spans="1:12" s="17" customFormat="1" ht="15.75" x14ac:dyDescent="0.2">
      <c r="A46" s="65"/>
      <c r="B46" s="65">
        <v>18010900</v>
      </c>
      <c r="C46" s="76" t="s">
        <v>31</v>
      </c>
      <c r="D46" s="25">
        <v>900000</v>
      </c>
      <c r="E46" s="25">
        <v>150000</v>
      </c>
      <c r="F46" s="25">
        <v>90405.58</v>
      </c>
      <c r="G46" s="22">
        <f t="shared" si="3"/>
        <v>10.045064444444444</v>
      </c>
      <c r="H46" s="22">
        <f t="shared" si="1"/>
        <v>60.270386666666667</v>
      </c>
      <c r="I46" s="29"/>
      <c r="J46" s="29"/>
      <c r="K46" s="26"/>
      <c r="L46" s="60"/>
    </row>
    <row r="47" spans="1:12" s="17" customFormat="1" ht="15.75" x14ac:dyDescent="0.2">
      <c r="A47" s="65"/>
      <c r="B47" s="65">
        <v>18011000</v>
      </c>
      <c r="C47" s="65" t="s">
        <v>210</v>
      </c>
      <c r="D47" s="25">
        <v>1000</v>
      </c>
      <c r="E47" s="25">
        <v>0</v>
      </c>
      <c r="F47" s="25">
        <v>0</v>
      </c>
      <c r="G47" s="22">
        <v>0</v>
      </c>
      <c r="H47" s="22">
        <f t="shared" si="1"/>
        <v>0</v>
      </c>
      <c r="I47" s="29"/>
      <c r="J47" s="29"/>
      <c r="K47" s="26"/>
      <c r="L47" s="60"/>
    </row>
    <row r="48" spans="1:12" s="17" customFormat="1" ht="15.75" x14ac:dyDescent="0.2">
      <c r="A48" s="65"/>
      <c r="B48" s="65">
        <v>18011100</v>
      </c>
      <c r="C48" s="76" t="s">
        <v>32</v>
      </c>
      <c r="D48" s="25">
        <v>25000</v>
      </c>
      <c r="E48" s="25">
        <v>0</v>
      </c>
      <c r="F48" s="25">
        <v>25048.97</v>
      </c>
      <c r="G48" s="22">
        <f t="shared" si="3"/>
        <v>100.19588000000002</v>
      </c>
      <c r="H48" s="22">
        <f t="shared" si="1"/>
        <v>0</v>
      </c>
      <c r="I48" s="29"/>
      <c r="J48" s="29"/>
      <c r="K48" s="26"/>
      <c r="L48" s="60"/>
    </row>
    <row r="49" spans="1:12" s="4" customFormat="1" ht="15.75" x14ac:dyDescent="0.2">
      <c r="A49" s="20"/>
      <c r="B49" s="20">
        <v>18030000</v>
      </c>
      <c r="C49" s="63" t="s">
        <v>33</v>
      </c>
      <c r="D49" s="21">
        <f>D50+D51</f>
        <v>30000</v>
      </c>
      <c r="E49" s="21">
        <f t="shared" ref="E49:F49" si="9">E50+E51</f>
        <v>15500</v>
      </c>
      <c r="F49" s="21">
        <f t="shared" si="9"/>
        <v>19781</v>
      </c>
      <c r="G49" s="22">
        <f t="shared" si="3"/>
        <v>65.936666666666667</v>
      </c>
      <c r="H49" s="22">
        <f t="shared" si="1"/>
        <v>127.61935483870968</v>
      </c>
      <c r="I49" s="23"/>
      <c r="J49" s="23"/>
      <c r="K49" s="22"/>
      <c r="L49" s="34"/>
    </row>
    <row r="50" spans="1:12" s="28" customFormat="1" ht="31.5" x14ac:dyDescent="0.2">
      <c r="A50" s="65"/>
      <c r="B50" s="65">
        <v>18030100</v>
      </c>
      <c r="C50" s="76" t="s">
        <v>176</v>
      </c>
      <c r="D50" s="25">
        <v>12000</v>
      </c>
      <c r="E50" s="25">
        <v>9000</v>
      </c>
      <c r="F50" s="25">
        <v>11505</v>
      </c>
      <c r="G50" s="22">
        <f t="shared" si="3"/>
        <v>95.875</v>
      </c>
      <c r="H50" s="22">
        <f t="shared" si="1"/>
        <v>127.83333333333333</v>
      </c>
      <c r="I50" s="29"/>
      <c r="J50" s="29"/>
      <c r="K50" s="26"/>
      <c r="L50" s="27"/>
    </row>
    <row r="51" spans="1:12" s="17" customFormat="1" ht="15.75" x14ac:dyDescent="0.2">
      <c r="A51" s="65"/>
      <c r="B51" s="65">
        <v>18030200</v>
      </c>
      <c r="C51" s="76" t="s">
        <v>34</v>
      </c>
      <c r="D51" s="25">
        <v>18000</v>
      </c>
      <c r="E51" s="25">
        <v>6500</v>
      </c>
      <c r="F51" s="25">
        <v>8276</v>
      </c>
      <c r="G51" s="22">
        <f t="shared" si="3"/>
        <v>45.977777777777781</v>
      </c>
      <c r="H51" s="22">
        <f t="shared" si="1"/>
        <v>127.32307692307691</v>
      </c>
      <c r="I51" s="29"/>
      <c r="J51" s="29"/>
      <c r="K51" s="26"/>
      <c r="L51" s="60"/>
    </row>
    <row r="52" spans="1:12" s="4" customFormat="1" ht="15.75" x14ac:dyDescent="0.2">
      <c r="A52" s="20"/>
      <c r="B52" s="20">
        <v>18050000</v>
      </c>
      <c r="C52" s="63" t="s">
        <v>35</v>
      </c>
      <c r="D52" s="21">
        <f>D53+D54+D55</f>
        <v>31800000</v>
      </c>
      <c r="E52" s="21">
        <f t="shared" ref="E52:F52" si="10">E53+E54+E55</f>
        <v>6833000</v>
      </c>
      <c r="F52" s="21">
        <f t="shared" si="10"/>
        <v>9566194.9100000001</v>
      </c>
      <c r="G52" s="22">
        <f t="shared" si="3"/>
        <v>30.082373930817614</v>
      </c>
      <c r="H52" s="22">
        <f t="shared" si="1"/>
        <v>139.9999255085614</v>
      </c>
      <c r="I52" s="23"/>
      <c r="J52" s="23"/>
      <c r="K52" s="22"/>
      <c r="L52" s="34"/>
    </row>
    <row r="53" spans="1:12" s="17" customFormat="1" ht="15.75" x14ac:dyDescent="0.2">
      <c r="A53" s="65"/>
      <c r="B53" s="65">
        <v>18050300</v>
      </c>
      <c r="C53" s="76" t="s">
        <v>36</v>
      </c>
      <c r="D53" s="25">
        <v>2600000</v>
      </c>
      <c r="E53" s="25">
        <v>783000</v>
      </c>
      <c r="F53" s="25">
        <v>1600505.57</v>
      </c>
      <c r="G53" s="22">
        <f t="shared" si="3"/>
        <v>61.557906538461538</v>
      </c>
      <c r="H53" s="22">
        <f t="shared" si="1"/>
        <v>204.40684163473821</v>
      </c>
      <c r="I53" s="29"/>
      <c r="J53" s="29"/>
      <c r="K53" s="26"/>
      <c r="L53" s="60"/>
    </row>
    <row r="54" spans="1:12" s="17" customFormat="1" ht="15.75" x14ac:dyDescent="0.2">
      <c r="A54" s="65"/>
      <c r="B54" s="65">
        <v>18050400</v>
      </c>
      <c r="C54" s="76" t="s">
        <v>37</v>
      </c>
      <c r="D54" s="25">
        <v>28000000</v>
      </c>
      <c r="E54" s="25">
        <v>5800000</v>
      </c>
      <c r="F54" s="25">
        <v>7716624.7699999996</v>
      </c>
      <c r="G54" s="22">
        <f t="shared" si="3"/>
        <v>27.559374178571428</v>
      </c>
      <c r="H54" s="22">
        <f t="shared" si="1"/>
        <v>133.04525465517241</v>
      </c>
      <c r="I54" s="29"/>
      <c r="J54" s="29"/>
      <c r="K54" s="26"/>
      <c r="L54" s="60"/>
    </row>
    <row r="55" spans="1:12" s="17" customFormat="1" ht="84" customHeight="1" x14ac:dyDescent="0.2">
      <c r="A55" s="65"/>
      <c r="B55" s="65">
        <v>18050500</v>
      </c>
      <c r="C55" s="76" t="s">
        <v>38</v>
      </c>
      <c r="D55" s="25">
        <v>1200000</v>
      </c>
      <c r="E55" s="25">
        <v>250000</v>
      </c>
      <c r="F55" s="25">
        <v>249064.57</v>
      </c>
      <c r="G55" s="22">
        <f t="shared" si="3"/>
        <v>20.755380833333334</v>
      </c>
      <c r="H55" s="22">
        <f t="shared" si="1"/>
        <v>99.625827999999998</v>
      </c>
      <c r="I55" s="29"/>
      <c r="J55" s="29"/>
      <c r="K55" s="26"/>
      <c r="L55" s="60"/>
    </row>
    <row r="56" spans="1:12" s="4" customFormat="1" ht="15.75" x14ac:dyDescent="0.2">
      <c r="A56" s="20"/>
      <c r="B56" s="20">
        <v>19000000</v>
      </c>
      <c r="C56" s="20" t="s">
        <v>70</v>
      </c>
      <c r="D56" s="21"/>
      <c r="E56" s="21"/>
      <c r="F56" s="21"/>
      <c r="G56" s="22"/>
      <c r="H56" s="22"/>
      <c r="I56" s="23">
        <f>I57</f>
        <v>60000</v>
      </c>
      <c r="J56" s="23">
        <f t="shared" ref="J56" si="11">J57</f>
        <v>15205.22</v>
      </c>
      <c r="K56" s="22">
        <f>+J56/I56*100</f>
        <v>25.34203333333333</v>
      </c>
      <c r="L56" s="34"/>
    </row>
    <row r="57" spans="1:12" s="17" customFormat="1" ht="15.75" x14ac:dyDescent="0.2">
      <c r="A57" s="65"/>
      <c r="B57" s="65">
        <v>19010000</v>
      </c>
      <c r="C57" s="65" t="s">
        <v>71</v>
      </c>
      <c r="D57" s="25"/>
      <c r="E57" s="25"/>
      <c r="F57" s="25"/>
      <c r="G57" s="22"/>
      <c r="H57" s="22"/>
      <c r="I57" s="29">
        <f>I58+I59+I60</f>
        <v>60000</v>
      </c>
      <c r="J57" s="29">
        <f t="shared" ref="J57" si="12">J58+J59+J60</f>
        <v>15205.22</v>
      </c>
      <c r="K57" s="26">
        <f>+J57/I57*100</f>
        <v>25.34203333333333</v>
      </c>
      <c r="L57" s="60"/>
    </row>
    <row r="58" spans="1:12" s="17" customFormat="1" ht="90" customHeight="1" x14ac:dyDescent="0.2">
      <c r="A58" s="65"/>
      <c r="B58" s="65">
        <v>19010100</v>
      </c>
      <c r="C58" s="76" t="s">
        <v>72</v>
      </c>
      <c r="D58" s="25"/>
      <c r="E58" s="25"/>
      <c r="F58" s="25"/>
      <c r="G58" s="22"/>
      <c r="H58" s="22"/>
      <c r="I58" s="25">
        <v>50000</v>
      </c>
      <c r="J58" s="25">
        <v>12286.17</v>
      </c>
      <c r="K58" s="26">
        <f t="shared" ref="K58:K59" si="13">+J58/I58*100</f>
        <v>24.572340000000001</v>
      </c>
      <c r="L58" s="60"/>
    </row>
    <row r="59" spans="1:12" s="17" customFormat="1" ht="37.5" customHeight="1" x14ac:dyDescent="0.2">
      <c r="A59" s="65"/>
      <c r="B59" s="65">
        <v>19010200</v>
      </c>
      <c r="C59" s="76" t="s">
        <v>73</v>
      </c>
      <c r="D59" s="25"/>
      <c r="E59" s="25"/>
      <c r="F59" s="25"/>
      <c r="G59" s="22"/>
      <c r="H59" s="22"/>
      <c r="I59" s="25">
        <v>10000</v>
      </c>
      <c r="J59" s="25">
        <v>2781.29</v>
      </c>
      <c r="K59" s="26">
        <f t="shared" si="13"/>
        <v>27.812900000000003</v>
      </c>
      <c r="L59" s="60"/>
    </row>
    <row r="60" spans="1:12" s="17" customFormat="1" ht="68.25" customHeight="1" x14ac:dyDescent="0.2">
      <c r="A60" s="65"/>
      <c r="B60" s="65">
        <v>19010300</v>
      </c>
      <c r="C60" s="76" t="s">
        <v>74</v>
      </c>
      <c r="D60" s="25"/>
      <c r="E60" s="25"/>
      <c r="F60" s="25"/>
      <c r="G60" s="22"/>
      <c r="H60" s="22"/>
      <c r="I60" s="25">
        <v>0</v>
      </c>
      <c r="J60" s="25">
        <v>137.76</v>
      </c>
      <c r="K60" s="26"/>
      <c r="L60" s="60"/>
    </row>
    <row r="61" spans="1:12" s="4" customFormat="1" ht="15.75" x14ac:dyDescent="0.2">
      <c r="A61" s="20"/>
      <c r="B61" s="20">
        <v>20000000</v>
      </c>
      <c r="C61" s="63" t="s">
        <v>39</v>
      </c>
      <c r="D61" s="21">
        <f>D62+D67+D79</f>
        <v>5715100</v>
      </c>
      <c r="E61" s="21">
        <f>E62+E67+E79</f>
        <v>1312250</v>
      </c>
      <c r="F61" s="21">
        <f>F62+F67+F79</f>
        <v>1583276.88</v>
      </c>
      <c r="G61" s="22">
        <f t="shared" si="3"/>
        <v>27.703397665832618</v>
      </c>
      <c r="H61" s="22">
        <f t="shared" si="1"/>
        <v>120.65360106686987</v>
      </c>
      <c r="I61" s="23">
        <f>I62+I67+I79+I84</f>
        <v>5317200</v>
      </c>
      <c r="J61" s="23">
        <f t="shared" ref="J61" si="14">J62+J67+J79+J84</f>
        <v>2118352.62</v>
      </c>
      <c r="K61" s="22">
        <f>+J61/I61*100</f>
        <v>39.839626495147826</v>
      </c>
      <c r="L61" s="34"/>
    </row>
    <row r="62" spans="1:12" s="4" customFormat="1" ht="31.5" x14ac:dyDescent="0.2">
      <c r="A62" s="20"/>
      <c r="B62" s="20">
        <v>21000000</v>
      </c>
      <c r="C62" s="63" t="s">
        <v>40</v>
      </c>
      <c r="D62" s="21">
        <f>D63</f>
        <v>84000</v>
      </c>
      <c r="E62" s="21">
        <f>E63</f>
        <v>18000</v>
      </c>
      <c r="F62" s="21">
        <f t="shared" ref="F62" si="15">F63</f>
        <v>20400</v>
      </c>
      <c r="G62" s="22">
        <f t="shared" si="3"/>
        <v>24.285714285714285</v>
      </c>
      <c r="H62" s="22">
        <f t="shared" si="1"/>
        <v>113.33333333333333</v>
      </c>
      <c r="I62" s="23">
        <f>I66</f>
        <v>0</v>
      </c>
      <c r="J62" s="23">
        <f t="shared" ref="J62" si="16">J66</f>
        <v>7221.79</v>
      </c>
      <c r="K62" s="22">
        <v>0</v>
      </c>
      <c r="L62" s="34"/>
    </row>
    <row r="63" spans="1:12" s="4" customFormat="1" ht="15.75" x14ac:dyDescent="0.2">
      <c r="A63" s="20"/>
      <c r="B63" s="20">
        <v>21080000</v>
      </c>
      <c r="C63" s="63" t="s">
        <v>41</v>
      </c>
      <c r="D63" s="21">
        <f>D64+D65</f>
        <v>84000</v>
      </c>
      <c r="E63" s="21">
        <f t="shared" ref="E63:F63" si="17">E64+E65</f>
        <v>18000</v>
      </c>
      <c r="F63" s="21">
        <f t="shared" si="17"/>
        <v>20400</v>
      </c>
      <c r="G63" s="22">
        <f t="shared" si="3"/>
        <v>24.285714285714285</v>
      </c>
      <c r="H63" s="22">
        <f t="shared" si="1"/>
        <v>113.33333333333333</v>
      </c>
      <c r="I63" s="23"/>
      <c r="J63" s="23"/>
      <c r="K63" s="22"/>
      <c r="L63" s="74"/>
    </row>
    <row r="64" spans="1:12" s="17" customFormat="1" ht="19.5" customHeight="1" x14ac:dyDescent="0.2">
      <c r="A64" s="65"/>
      <c r="B64" s="65">
        <v>21081100</v>
      </c>
      <c r="C64" s="76" t="s">
        <v>42</v>
      </c>
      <c r="D64" s="25">
        <v>74000</v>
      </c>
      <c r="E64" s="25">
        <v>18000</v>
      </c>
      <c r="F64" s="25">
        <v>20400</v>
      </c>
      <c r="G64" s="22">
        <f t="shared" si="3"/>
        <v>27.567567567567568</v>
      </c>
      <c r="H64" s="22">
        <f t="shared" si="1"/>
        <v>113.33333333333333</v>
      </c>
      <c r="I64" s="29"/>
      <c r="J64" s="29"/>
      <c r="K64" s="22"/>
      <c r="L64" s="60"/>
    </row>
    <row r="65" spans="1:12" s="17" customFormat="1" ht="52.5" customHeight="1" x14ac:dyDescent="0.2">
      <c r="A65" s="65"/>
      <c r="B65" s="65">
        <v>21081500</v>
      </c>
      <c r="C65" s="76" t="s">
        <v>43</v>
      </c>
      <c r="D65" s="25">
        <v>10000</v>
      </c>
      <c r="E65" s="25">
        <v>0</v>
      </c>
      <c r="F65" s="25">
        <v>0</v>
      </c>
      <c r="G65" s="22">
        <f t="shared" si="3"/>
        <v>0</v>
      </c>
      <c r="H65" s="22">
        <f t="shared" si="1"/>
        <v>0</v>
      </c>
      <c r="I65" s="29"/>
      <c r="J65" s="29"/>
      <c r="K65" s="22"/>
      <c r="L65" s="60"/>
    </row>
    <row r="66" spans="1:12" s="17" customFormat="1" ht="53.25" customHeight="1" x14ac:dyDescent="0.2">
      <c r="A66" s="65"/>
      <c r="B66" s="65">
        <v>21110000</v>
      </c>
      <c r="C66" s="76" t="s">
        <v>196</v>
      </c>
      <c r="D66" s="25"/>
      <c r="E66" s="25"/>
      <c r="F66" s="25"/>
      <c r="G66" s="22"/>
      <c r="H66" s="22"/>
      <c r="I66" s="25">
        <v>0</v>
      </c>
      <c r="J66" s="25">
        <v>7221.79</v>
      </c>
      <c r="K66" s="22">
        <v>0</v>
      </c>
      <c r="L66" s="60"/>
    </row>
    <row r="67" spans="1:12" s="4" customFormat="1" ht="31.5" x14ac:dyDescent="0.2">
      <c r="A67" s="20"/>
      <c r="B67" s="20">
        <v>22000000</v>
      </c>
      <c r="C67" s="63" t="s">
        <v>44</v>
      </c>
      <c r="D67" s="21">
        <f>D68+D73+D75+D78</f>
        <v>5571100</v>
      </c>
      <c r="E67" s="21">
        <f>E68+E73+E75+E78</f>
        <v>1279250</v>
      </c>
      <c r="F67" s="21">
        <f>F68+F73+F75+F78</f>
        <v>1538179.3599999999</v>
      </c>
      <c r="G67" s="22">
        <f t="shared" si="3"/>
        <v>27.609975767801686</v>
      </c>
      <c r="H67" s="22">
        <f t="shared" si="1"/>
        <v>120.24071604455735</v>
      </c>
      <c r="I67" s="23"/>
      <c r="J67" s="23"/>
      <c r="K67" s="22"/>
      <c r="L67" s="34"/>
    </row>
    <row r="68" spans="1:12" s="4" customFormat="1" ht="15.75" x14ac:dyDescent="0.2">
      <c r="A68" s="20"/>
      <c r="B68" s="20">
        <v>22010000</v>
      </c>
      <c r="C68" s="63" t="s">
        <v>45</v>
      </c>
      <c r="D68" s="21">
        <f>D69+D70+D71+D72</f>
        <v>4005000</v>
      </c>
      <c r="E68" s="21">
        <f t="shared" ref="E68" si="18">E69+E70+E71+E72</f>
        <v>930750</v>
      </c>
      <c r="F68" s="21">
        <f>F69+F70+F71+F72</f>
        <v>1112182.6099999999</v>
      </c>
      <c r="G68" s="22">
        <f t="shared" si="3"/>
        <v>27.769852933832706</v>
      </c>
      <c r="H68" s="22">
        <f t="shared" si="1"/>
        <v>119.49316250335748</v>
      </c>
      <c r="I68" s="23"/>
      <c r="J68" s="23"/>
      <c r="K68" s="22"/>
      <c r="L68" s="34"/>
    </row>
    <row r="69" spans="1:12" s="17" customFormat="1" ht="47.25" x14ac:dyDescent="0.2">
      <c r="A69" s="65"/>
      <c r="B69" s="65">
        <v>22010300</v>
      </c>
      <c r="C69" s="76" t="s">
        <v>46</v>
      </c>
      <c r="D69" s="25">
        <v>20000</v>
      </c>
      <c r="E69" s="25">
        <v>2000</v>
      </c>
      <c r="F69" s="25">
        <v>1890</v>
      </c>
      <c r="G69" s="22">
        <f t="shared" si="3"/>
        <v>9.4499999999999993</v>
      </c>
      <c r="H69" s="22">
        <f t="shared" si="1"/>
        <v>94.5</v>
      </c>
      <c r="I69" s="29"/>
      <c r="J69" s="29"/>
      <c r="K69" s="22"/>
      <c r="L69" s="60"/>
    </row>
    <row r="70" spans="1:12" s="17" customFormat="1" ht="21" customHeight="1" x14ac:dyDescent="0.2">
      <c r="A70" s="65"/>
      <c r="B70" s="65">
        <v>22012500</v>
      </c>
      <c r="C70" s="76" t="s">
        <v>47</v>
      </c>
      <c r="D70" s="25">
        <v>3600000</v>
      </c>
      <c r="E70" s="25">
        <v>835000</v>
      </c>
      <c r="F70" s="25">
        <v>1024592.61</v>
      </c>
      <c r="G70" s="22">
        <f t="shared" si="3"/>
        <v>28.460905833333332</v>
      </c>
      <c r="H70" s="22">
        <f t="shared" si="1"/>
        <v>122.70570179640718</v>
      </c>
      <c r="I70" s="29"/>
      <c r="J70" s="29"/>
      <c r="K70" s="22"/>
      <c r="L70" s="60"/>
    </row>
    <row r="71" spans="1:12" s="17" customFormat="1" ht="42.75" customHeight="1" x14ac:dyDescent="0.2">
      <c r="A71" s="65"/>
      <c r="B71" s="65">
        <v>22012600</v>
      </c>
      <c r="C71" s="76" t="s">
        <v>48</v>
      </c>
      <c r="D71" s="25">
        <v>380000</v>
      </c>
      <c r="E71" s="25">
        <v>93750</v>
      </c>
      <c r="F71" s="25">
        <v>85700</v>
      </c>
      <c r="G71" s="22">
        <f t="shared" si="3"/>
        <v>22.55263157894737</v>
      </c>
      <c r="H71" s="22">
        <f t="shared" si="1"/>
        <v>91.413333333333341</v>
      </c>
      <c r="I71" s="29"/>
      <c r="J71" s="29"/>
      <c r="K71" s="22"/>
      <c r="L71" s="60"/>
    </row>
    <row r="72" spans="1:12" s="17" customFormat="1" ht="106.5" customHeight="1" x14ac:dyDescent="0.2">
      <c r="A72" s="65"/>
      <c r="B72" s="65">
        <v>22012900</v>
      </c>
      <c r="C72" s="76" t="s">
        <v>179</v>
      </c>
      <c r="D72" s="25">
        <v>5000</v>
      </c>
      <c r="E72" s="25">
        <v>0</v>
      </c>
      <c r="F72" s="25">
        <v>0</v>
      </c>
      <c r="G72" s="22">
        <f t="shared" si="3"/>
        <v>0</v>
      </c>
      <c r="H72" s="22">
        <f t="shared" si="1"/>
        <v>0</v>
      </c>
      <c r="I72" s="29"/>
      <c r="J72" s="29"/>
      <c r="K72" s="22"/>
      <c r="L72" s="60"/>
    </row>
    <row r="73" spans="1:12" s="4" customFormat="1" ht="47.25" x14ac:dyDescent="0.2">
      <c r="A73" s="20"/>
      <c r="B73" s="20">
        <v>22080000</v>
      </c>
      <c r="C73" s="63" t="s">
        <v>49</v>
      </c>
      <c r="D73" s="21">
        <f>D74</f>
        <v>1480000</v>
      </c>
      <c r="E73" s="21">
        <f t="shared" ref="E73:F73" si="19">E74</f>
        <v>330000</v>
      </c>
      <c r="F73" s="21">
        <f t="shared" si="19"/>
        <v>405878.27</v>
      </c>
      <c r="G73" s="22">
        <f t="shared" si="3"/>
        <v>27.424207432432436</v>
      </c>
      <c r="H73" s="22">
        <f t="shared" si="1"/>
        <v>122.99341515151517</v>
      </c>
      <c r="I73" s="23"/>
      <c r="J73" s="23"/>
      <c r="K73" s="22"/>
      <c r="L73" s="34"/>
    </row>
    <row r="74" spans="1:12" s="17" customFormat="1" ht="54.75" customHeight="1" x14ac:dyDescent="0.2">
      <c r="A74" s="65"/>
      <c r="B74" s="65">
        <v>22080400</v>
      </c>
      <c r="C74" s="76" t="s">
        <v>50</v>
      </c>
      <c r="D74" s="25">
        <v>1480000</v>
      </c>
      <c r="E74" s="25">
        <v>330000</v>
      </c>
      <c r="F74" s="25">
        <v>405878.27</v>
      </c>
      <c r="G74" s="22">
        <f t="shared" si="3"/>
        <v>27.424207432432436</v>
      </c>
      <c r="H74" s="22">
        <f t="shared" si="1"/>
        <v>122.99341515151517</v>
      </c>
      <c r="I74" s="29"/>
      <c r="J74" s="29"/>
      <c r="K74" s="22"/>
      <c r="L74" s="60"/>
    </row>
    <row r="75" spans="1:12" s="4" customFormat="1" ht="15.75" x14ac:dyDescent="0.2">
      <c r="A75" s="20"/>
      <c r="B75" s="20">
        <v>22090000</v>
      </c>
      <c r="C75" s="63" t="s">
        <v>51</v>
      </c>
      <c r="D75" s="21">
        <f>D76+D77</f>
        <v>85000</v>
      </c>
      <c r="E75" s="21">
        <f>E76+E77+E78</f>
        <v>18500</v>
      </c>
      <c r="F75" s="21">
        <f>F76+F77</f>
        <v>19586.28</v>
      </c>
      <c r="G75" s="22">
        <f t="shared" si="3"/>
        <v>23.042682352941174</v>
      </c>
      <c r="H75" s="22">
        <f t="shared" si="1"/>
        <v>105.87178378378377</v>
      </c>
      <c r="I75" s="23"/>
      <c r="J75" s="23"/>
      <c r="K75" s="22"/>
      <c r="L75" s="34"/>
    </row>
    <row r="76" spans="1:12" s="17" customFormat="1" ht="66.75" customHeight="1" x14ac:dyDescent="0.2">
      <c r="A76" s="65"/>
      <c r="B76" s="65">
        <v>22090100</v>
      </c>
      <c r="C76" s="76" t="s">
        <v>52</v>
      </c>
      <c r="D76" s="25">
        <v>70000</v>
      </c>
      <c r="E76" s="25">
        <v>16000</v>
      </c>
      <c r="F76" s="25">
        <v>17206.28</v>
      </c>
      <c r="G76" s="22">
        <f t="shared" si="3"/>
        <v>24.580400000000001</v>
      </c>
      <c r="H76" s="22">
        <f t="shared" si="1"/>
        <v>107.53925</v>
      </c>
      <c r="I76" s="29"/>
      <c r="J76" s="29"/>
      <c r="K76" s="22"/>
      <c r="L76" s="60"/>
    </row>
    <row r="77" spans="1:12" s="17" customFormat="1" ht="54" customHeight="1" x14ac:dyDescent="0.2">
      <c r="A77" s="65"/>
      <c r="B77" s="65">
        <v>22090400</v>
      </c>
      <c r="C77" s="76" t="s">
        <v>53</v>
      </c>
      <c r="D77" s="25">
        <v>15000</v>
      </c>
      <c r="E77" s="25">
        <v>2500</v>
      </c>
      <c r="F77" s="25">
        <v>2380</v>
      </c>
      <c r="G77" s="22">
        <f t="shared" ref="G77:G113" si="20">+F77/D77*100</f>
        <v>15.866666666666667</v>
      </c>
      <c r="H77" s="22">
        <f t="shared" ref="H77:H113" si="21">IF(E77=0,0,F77/E77*100)</f>
        <v>95.199999999999989</v>
      </c>
      <c r="I77" s="29"/>
      <c r="J77" s="29"/>
      <c r="K77" s="22"/>
      <c r="L77" s="60"/>
    </row>
    <row r="78" spans="1:12" s="4" customFormat="1" ht="105.75" customHeight="1" x14ac:dyDescent="0.2">
      <c r="A78" s="20"/>
      <c r="B78" s="63">
        <v>22130000</v>
      </c>
      <c r="C78" s="76" t="s">
        <v>195</v>
      </c>
      <c r="D78" s="25">
        <v>1100</v>
      </c>
      <c r="E78" s="25">
        <v>0</v>
      </c>
      <c r="F78" s="25">
        <v>532.20000000000005</v>
      </c>
      <c r="G78" s="22">
        <f t="shared" si="20"/>
        <v>48.38181818181819</v>
      </c>
      <c r="H78" s="22">
        <f t="shared" si="21"/>
        <v>0</v>
      </c>
      <c r="I78" s="23"/>
      <c r="J78" s="23"/>
      <c r="K78" s="22"/>
      <c r="L78" s="34"/>
    </row>
    <row r="79" spans="1:12" s="4" customFormat="1" ht="15.75" x14ac:dyDescent="0.2">
      <c r="A79" s="20"/>
      <c r="B79" s="20">
        <v>24000000</v>
      </c>
      <c r="C79" s="63" t="s">
        <v>54</v>
      </c>
      <c r="D79" s="21">
        <f>+D80</f>
        <v>60000</v>
      </c>
      <c r="E79" s="21">
        <f t="shared" ref="E79:F79" si="22">+E80</f>
        <v>15000</v>
      </c>
      <c r="F79" s="21">
        <f t="shared" si="22"/>
        <v>24697.52</v>
      </c>
      <c r="G79" s="22">
        <f t="shared" si="20"/>
        <v>41.162533333333336</v>
      </c>
      <c r="H79" s="22">
        <f t="shared" si="21"/>
        <v>164.65013333333334</v>
      </c>
      <c r="I79" s="23">
        <f>I80</f>
        <v>0</v>
      </c>
      <c r="J79" s="23">
        <f t="shared" ref="J79" si="23">J80</f>
        <v>2550</v>
      </c>
      <c r="K79" s="22">
        <v>0</v>
      </c>
      <c r="L79" s="34"/>
    </row>
    <row r="80" spans="1:12" s="4" customFormat="1" ht="15.75" x14ac:dyDescent="0.2">
      <c r="A80" s="20"/>
      <c r="B80" s="20">
        <v>24060000</v>
      </c>
      <c r="C80" s="63" t="s">
        <v>41</v>
      </c>
      <c r="D80" s="21">
        <f>+D81</f>
        <v>60000</v>
      </c>
      <c r="E80" s="21">
        <f>+E81</f>
        <v>15000</v>
      </c>
      <c r="F80" s="21">
        <f>+F81</f>
        <v>24697.52</v>
      </c>
      <c r="G80" s="22">
        <f t="shared" si="20"/>
        <v>41.162533333333336</v>
      </c>
      <c r="H80" s="22">
        <f t="shared" si="21"/>
        <v>164.65013333333334</v>
      </c>
      <c r="I80" s="23">
        <f>I82</f>
        <v>0</v>
      </c>
      <c r="J80" s="23">
        <f t="shared" ref="J80" si="24">J82</f>
        <v>2550</v>
      </c>
      <c r="K80" s="22">
        <v>0</v>
      </c>
      <c r="L80" s="75"/>
    </row>
    <row r="81" spans="1:12" s="17" customFormat="1" ht="15.75" x14ac:dyDescent="0.2">
      <c r="A81" s="65"/>
      <c r="B81" s="65">
        <v>24060300</v>
      </c>
      <c r="C81" s="76" t="s">
        <v>41</v>
      </c>
      <c r="D81" s="25">
        <v>60000</v>
      </c>
      <c r="E81" s="25">
        <v>15000</v>
      </c>
      <c r="F81" s="25">
        <v>24697.52</v>
      </c>
      <c r="G81" s="22">
        <f t="shared" si="20"/>
        <v>41.162533333333336</v>
      </c>
      <c r="H81" s="22">
        <f t="shared" si="21"/>
        <v>164.65013333333334</v>
      </c>
      <c r="I81" s="29"/>
      <c r="J81" s="29"/>
      <c r="K81" s="22"/>
      <c r="L81" s="60"/>
    </row>
    <row r="82" spans="1:12" s="17" customFormat="1" ht="70.5" customHeight="1" x14ac:dyDescent="0.2">
      <c r="A82" s="65"/>
      <c r="B82" s="65">
        <v>24062100</v>
      </c>
      <c r="C82" s="76" t="s">
        <v>75</v>
      </c>
      <c r="D82" s="25"/>
      <c r="E82" s="25"/>
      <c r="F82" s="25"/>
      <c r="G82" s="22"/>
      <c r="H82" s="22"/>
      <c r="I82" s="25">
        <v>0</v>
      </c>
      <c r="J82" s="25">
        <v>2550</v>
      </c>
      <c r="K82" s="22">
        <v>0</v>
      </c>
      <c r="L82" s="60"/>
    </row>
    <row r="83" spans="1:12" s="17" customFormat="1" ht="103.5" customHeight="1" x14ac:dyDescent="0.2">
      <c r="A83" s="65"/>
      <c r="B83" s="65">
        <v>24062200</v>
      </c>
      <c r="C83" s="76" t="s">
        <v>180</v>
      </c>
      <c r="D83" s="25"/>
      <c r="E83" s="25"/>
      <c r="F83" s="25"/>
      <c r="G83" s="22"/>
      <c r="H83" s="22">
        <f t="shared" si="21"/>
        <v>0</v>
      </c>
      <c r="I83" s="29"/>
      <c r="J83" s="29"/>
      <c r="K83" s="22"/>
      <c r="L83" s="60"/>
    </row>
    <row r="84" spans="1:12" s="24" customFormat="1" ht="15.75" x14ac:dyDescent="0.2">
      <c r="A84" s="20"/>
      <c r="B84" s="20">
        <v>25000000</v>
      </c>
      <c r="C84" s="63" t="s">
        <v>76</v>
      </c>
      <c r="D84" s="21"/>
      <c r="E84" s="21"/>
      <c r="F84" s="21"/>
      <c r="G84" s="22"/>
      <c r="H84" s="22"/>
      <c r="I84" s="21">
        <f>I85+I89</f>
        <v>5317200</v>
      </c>
      <c r="J84" s="21">
        <f t="shared" ref="J84" si="25">J85+J89</f>
        <v>2108580.83</v>
      </c>
      <c r="K84" s="22">
        <f>+J84/I84*100</f>
        <v>39.655849507259461</v>
      </c>
      <c r="L84" s="20"/>
    </row>
    <row r="85" spans="1:12" s="24" customFormat="1" ht="48" customHeight="1" x14ac:dyDescent="0.2">
      <c r="A85" s="20"/>
      <c r="B85" s="20">
        <v>25010000</v>
      </c>
      <c r="C85" s="63" t="s">
        <v>77</v>
      </c>
      <c r="D85" s="21"/>
      <c r="E85" s="21"/>
      <c r="F85" s="21"/>
      <c r="G85" s="22"/>
      <c r="H85" s="22"/>
      <c r="I85" s="21">
        <f>I86+I87+I88</f>
        <v>5317200</v>
      </c>
      <c r="J85" s="21">
        <f t="shared" ref="J85" si="26">J86+J87+J88</f>
        <v>841253.13</v>
      </c>
      <c r="K85" s="22">
        <f>+J85/I85*100</f>
        <v>15.821355788761002</v>
      </c>
      <c r="L85" s="20"/>
    </row>
    <row r="86" spans="1:12" s="18" customFormat="1" ht="30" customHeight="1" x14ac:dyDescent="0.2">
      <c r="A86" s="65"/>
      <c r="B86" s="65">
        <v>25010100</v>
      </c>
      <c r="C86" s="76" t="s">
        <v>78</v>
      </c>
      <c r="D86" s="25"/>
      <c r="E86" s="25"/>
      <c r="F86" s="25"/>
      <c r="G86" s="22"/>
      <c r="H86" s="22"/>
      <c r="I86" s="25">
        <v>5312200</v>
      </c>
      <c r="J86" s="25">
        <v>838833.13</v>
      </c>
      <c r="K86" s="26">
        <f>+J86/I86*100</f>
        <v>15.79069180377245</v>
      </c>
      <c r="L86" s="59"/>
    </row>
    <row r="87" spans="1:12" s="18" customFormat="1" ht="51" customHeight="1" x14ac:dyDescent="0.2">
      <c r="A87" s="65"/>
      <c r="B87" s="65">
        <v>25010300</v>
      </c>
      <c r="C87" s="76" t="s">
        <v>79</v>
      </c>
      <c r="D87" s="25"/>
      <c r="E87" s="25"/>
      <c r="F87" s="25"/>
      <c r="G87" s="22"/>
      <c r="H87" s="22"/>
      <c r="I87" s="25">
        <v>0</v>
      </c>
      <c r="J87" s="25">
        <v>1980</v>
      </c>
      <c r="K87" s="26">
        <v>0</v>
      </c>
      <c r="L87" s="59"/>
    </row>
    <row r="88" spans="1:12" s="18" customFormat="1" ht="57.75" customHeight="1" x14ac:dyDescent="0.2">
      <c r="A88" s="65"/>
      <c r="B88" s="65">
        <v>25010400</v>
      </c>
      <c r="C88" s="76" t="s">
        <v>182</v>
      </c>
      <c r="D88" s="25"/>
      <c r="E88" s="25"/>
      <c r="F88" s="25"/>
      <c r="G88" s="22"/>
      <c r="H88" s="22"/>
      <c r="I88" s="25">
        <v>5000</v>
      </c>
      <c r="J88" s="25">
        <v>440</v>
      </c>
      <c r="K88" s="26">
        <f>+J88/I88*100</f>
        <v>8.7999999999999989</v>
      </c>
      <c r="L88" s="59"/>
    </row>
    <row r="89" spans="1:12" s="24" customFormat="1" ht="36.75" customHeight="1" x14ac:dyDescent="0.2">
      <c r="A89" s="20"/>
      <c r="B89" s="20">
        <v>25020000</v>
      </c>
      <c r="C89" s="63" t="s">
        <v>80</v>
      </c>
      <c r="D89" s="21"/>
      <c r="E89" s="21"/>
      <c r="F89" s="21"/>
      <c r="G89" s="22"/>
      <c r="H89" s="22"/>
      <c r="I89" s="21">
        <v>0</v>
      </c>
      <c r="J89" s="21">
        <f>J90</f>
        <v>1267327.7</v>
      </c>
      <c r="K89" s="22">
        <v>0</v>
      </c>
      <c r="L89" s="20"/>
    </row>
    <row r="90" spans="1:12" s="18" customFormat="1" ht="15.75" x14ac:dyDescent="0.2">
      <c r="A90" s="65"/>
      <c r="B90" s="65">
        <v>25020100</v>
      </c>
      <c r="C90" s="76" t="s">
        <v>81</v>
      </c>
      <c r="D90" s="25"/>
      <c r="E90" s="25"/>
      <c r="F90" s="25"/>
      <c r="G90" s="22"/>
      <c r="H90" s="22"/>
      <c r="I90" s="25">
        <v>0</v>
      </c>
      <c r="J90" s="25">
        <v>1267327.7</v>
      </c>
      <c r="K90" s="26">
        <v>0</v>
      </c>
      <c r="L90" s="59"/>
    </row>
    <row r="91" spans="1:12" s="24" customFormat="1" ht="15.75" x14ac:dyDescent="0.2">
      <c r="A91" s="20"/>
      <c r="B91" s="20">
        <v>30000000</v>
      </c>
      <c r="C91" s="63" t="s">
        <v>82</v>
      </c>
      <c r="D91" s="21"/>
      <c r="E91" s="21"/>
      <c r="F91" s="21"/>
      <c r="G91" s="22">
        <v>0</v>
      </c>
      <c r="H91" s="22">
        <f t="shared" si="21"/>
        <v>0</v>
      </c>
      <c r="I91" s="21">
        <f>I95</f>
        <v>2500000</v>
      </c>
      <c r="J91" s="21">
        <f t="shared" ref="J91" si="27">J95</f>
        <v>2848711.3</v>
      </c>
      <c r="K91" s="22">
        <f>+J91/I91*100</f>
        <v>113.94845199999999</v>
      </c>
      <c r="L91" s="20"/>
    </row>
    <row r="92" spans="1:12" s="18" customFormat="1" ht="15.75" hidden="1" x14ac:dyDescent="0.2">
      <c r="A92" s="65"/>
      <c r="B92" s="65">
        <v>31000000</v>
      </c>
      <c r="C92" s="76" t="s">
        <v>83</v>
      </c>
      <c r="D92" s="25"/>
      <c r="E92" s="25"/>
      <c r="F92" s="25"/>
      <c r="G92" s="22">
        <v>0</v>
      </c>
      <c r="H92" s="22">
        <f t="shared" si="21"/>
        <v>0</v>
      </c>
      <c r="I92" s="25"/>
      <c r="J92" s="25"/>
      <c r="K92" s="22"/>
      <c r="L92" s="59"/>
    </row>
    <row r="93" spans="1:12" s="18" customFormat="1" ht="88.5" hidden="1" customHeight="1" x14ac:dyDescent="0.2">
      <c r="A93" s="65"/>
      <c r="B93" s="65">
        <v>31010000</v>
      </c>
      <c r="C93" s="76" t="s">
        <v>178</v>
      </c>
      <c r="D93" s="25"/>
      <c r="E93" s="25"/>
      <c r="F93" s="25"/>
      <c r="G93" s="22">
        <v>0</v>
      </c>
      <c r="H93" s="22">
        <f t="shared" si="21"/>
        <v>0</v>
      </c>
      <c r="I93" s="25"/>
      <c r="J93" s="25"/>
      <c r="K93" s="26"/>
      <c r="L93" s="59"/>
    </row>
    <row r="94" spans="1:12" s="18" customFormat="1" ht="84.75" hidden="1" customHeight="1" x14ac:dyDescent="0.2">
      <c r="A94" s="65"/>
      <c r="B94" s="65">
        <v>31010200</v>
      </c>
      <c r="C94" s="76" t="s">
        <v>177</v>
      </c>
      <c r="D94" s="25"/>
      <c r="E94" s="25"/>
      <c r="F94" s="25"/>
      <c r="G94" s="22">
        <v>0</v>
      </c>
      <c r="H94" s="22">
        <f t="shared" si="21"/>
        <v>0</v>
      </c>
      <c r="I94" s="25"/>
      <c r="J94" s="25"/>
      <c r="K94" s="26"/>
      <c r="L94" s="59"/>
    </row>
    <row r="95" spans="1:12" s="24" customFormat="1" ht="41.25" customHeight="1" x14ac:dyDescent="0.2">
      <c r="A95" s="20"/>
      <c r="B95" s="20">
        <v>33000000</v>
      </c>
      <c r="C95" s="63" t="s">
        <v>84</v>
      </c>
      <c r="D95" s="21"/>
      <c r="E95" s="21"/>
      <c r="F95" s="21"/>
      <c r="G95" s="22"/>
      <c r="H95" s="22"/>
      <c r="I95" s="21">
        <f>I96</f>
        <v>2500000</v>
      </c>
      <c r="J95" s="21">
        <f t="shared" ref="J95:J96" si="28">J96</f>
        <v>2848711.3</v>
      </c>
      <c r="K95" s="22">
        <f>+J95/I95*100</f>
        <v>113.94845199999999</v>
      </c>
      <c r="L95" s="20"/>
    </row>
    <row r="96" spans="1:12" s="24" customFormat="1" ht="15.75" x14ac:dyDescent="0.2">
      <c r="A96" s="20"/>
      <c r="B96" s="20">
        <v>33010000</v>
      </c>
      <c r="C96" s="63" t="s">
        <v>85</v>
      </c>
      <c r="D96" s="21"/>
      <c r="E96" s="21"/>
      <c r="F96" s="21"/>
      <c r="G96" s="22"/>
      <c r="H96" s="22"/>
      <c r="I96" s="21">
        <f>I97</f>
        <v>2500000</v>
      </c>
      <c r="J96" s="21">
        <f t="shared" si="28"/>
        <v>2848711.3</v>
      </c>
      <c r="K96" s="22">
        <f>+J96/I96*100</f>
        <v>113.94845199999999</v>
      </c>
      <c r="L96" s="20"/>
    </row>
    <row r="97" spans="1:14" s="18" customFormat="1" ht="85.5" customHeight="1" x14ac:dyDescent="0.2">
      <c r="A97" s="65"/>
      <c r="B97" s="65">
        <v>33010100</v>
      </c>
      <c r="C97" s="76" t="s">
        <v>86</v>
      </c>
      <c r="D97" s="25"/>
      <c r="E97" s="25"/>
      <c r="F97" s="25"/>
      <c r="G97" s="22"/>
      <c r="H97" s="22"/>
      <c r="I97" s="25">
        <v>2500000</v>
      </c>
      <c r="J97" s="25">
        <v>2848711.3</v>
      </c>
      <c r="K97" s="26">
        <f>+J97/I97*100</f>
        <v>113.94845199999999</v>
      </c>
      <c r="L97" s="59"/>
    </row>
    <row r="98" spans="1:14" s="4" customFormat="1" ht="15.75" x14ac:dyDescent="0.2">
      <c r="A98" s="20"/>
      <c r="B98" s="20">
        <v>40000000</v>
      </c>
      <c r="C98" s="63" t="s">
        <v>55</v>
      </c>
      <c r="D98" s="21">
        <f>+D99</f>
        <v>129185200</v>
      </c>
      <c r="E98" s="21">
        <f t="shared" ref="E98:F98" si="29">+E99</f>
        <v>30758100</v>
      </c>
      <c r="F98" s="21">
        <f t="shared" si="29"/>
        <v>30811100</v>
      </c>
      <c r="G98" s="22">
        <f t="shared" si="20"/>
        <v>23.850332700649922</v>
      </c>
      <c r="H98" s="22">
        <f t="shared" si="21"/>
        <v>100.17231233398682</v>
      </c>
      <c r="I98" s="23">
        <f>I110</f>
        <v>0</v>
      </c>
      <c r="J98" s="23">
        <f t="shared" ref="J98" si="30">J110</f>
        <v>0</v>
      </c>
      <c r="K98" s="23"/>
      <c r="L98" s="34"/>
    </row>
    <row r="99" spans="1:14" s="4" customFormat="1" ht="15.75" x14ac:dyDescent="0.2">
      <c r="A99" s="20"/>
      <c r="B99" s="20">
        <v>41000000</v>
      </c>
      <c r="C99" s="63" t="s">
        <v>56</v>
      </c>
      <c r="D99" s="21">
        <f>D100+D102+D104+D107</f>
        <v>129185200</v>
      </c>
      <c r="E99" s="21">
        <f>E100+E102+E104+E107</f>
        <v>30758100</v>
      </c>
      <c r="F99" s="21">
        <f>F100+F102+F104+F107</f>
        <v>30811100</v>
      </c>
      <c r="G99" s="22">
        <f t="shared" si="20"/>
        <v>23.850332700649922</v>
      </c>
      <c r="H99" s="22">
        <f t="shared" si="21"/>
        <v>100.17231233398682</v>
      </c>
      <c r="I99" s="23">
        <f>I110</f>
        <v>0</v>
      </c>
      <c r="J99" s="23">
        <f t="shared" ref="J99:L99" si="31">J110</f>
        <v>0</v>
      </c>
      <c r="K99" s="23"/>
      <c r="L99" s="23">
        <f t="shared" si="31"/>
        <v>0</v>
      </c>
    </row>
    <row r="100" spans="1:14" s="4" customFormat="1" ht="27.75" customHeight="1" x14ac:dyDescent="0.2">
      <c r="A100" s="20"/>
      <c r="B100" s="20">
        <v>41020000</v>
      </c>
      <c r="C100" s="63" t="s">
        <v>57</v>
      </c>
      <c r="D100" s="21">
        <f>+D101</f>
        <v>28888900</v>
      </c>
      <c r="E100" s="21">
        <f t="shared" ref="E100:F100" si="32">+E101</f>
        <v>7222200</v>
      </c>
      <c r="F100" s="21">
        <f t="shared" si="32"/>
        <v>7222200</v>
      </c>
      <c r="G100" s="22">
        <f t="shared" si="20"/>
        <v>24.999913461571747</v>
      </c>
      <c r="H100" s="22">
        <f t="shared" si="21"/>
        <v>100</v>
      </c>
      <c r="I100" s="23"/>
      <c r="J100" s="23"/>
      <c r="K100" s="22"/>
      <c r="L100" s="72"/>
    </row>
    <row r="101" spans="1:14" s="17" customFormat="1" ht="15.75" x14ac:dyDescent="0.2">
      <c r="A101" s="65"/>
      <c r="B101" s="65">
        <v>41020100</v>
      </c>
      <c r="C101" s="76" t="s">
        <v>58</v>
      </c>
      <c r="D101" s="25">
        <v>28888900</v>
      </c>
      <c r="E101" s="25">
        <v>7222200</v>
      </c>
      <c r="F101" s="25">
        <v>7222200</v>
      </c>
      <c r="G101" s="22">
        <f t="shared" si="20"/>
        <v>24.999913461571747</v>
      </c>
      <c r="H101" s="22">
        <f t="shared" si="21"/>
        <v>100</v>
      </c>
      <c r="I101" s="29"/>
      <c r="J101" s="29"/>
      <c r="K101" s="26"/>
      <c r="L101" s="60"/>
    </row>
    <row r="102" spans="1:14" s="4" customFormat="1" ht="31.5" x14ac:dyDescent="0.2">
      <c r="A102" s="20"/>
      <c r="B102" s="20">
        <v>41030000</v>
      </c>
      <c r="C102" s="63" t="s">
        <v>59</v>
      </c>
      <c r="D102" s="21">
        <f>+D103</f>
        <v>99191300</v>
      </c>
      <c r="E102" s="21">
        <f t="shared" ref="E102:F102" si="33">+E103</f>
        <v>23259600</v>
      </c>
      <c r="F102" s="21">
        <f t="shared" si="33"/>
        <v>23259600</v>
      </c>
      <c r="G102" s="22">
        <f t="shared" si="20"/>
        <v>23.449233954994035</v>
      </c>
      <c r="H102" s="22">
        <f t="shared" si="21"/>
        <v>100</v>
      </c>
      <c r="I102" s="23"/>
      <c r="J102" s="23"/>
      <c r="K102" s="22"/>
      <c r="L102" s="72"/>
    </row>
    <row r="103" spans="1:14" s="17" customFormat="1" ht="31.5" x14ac:dyDescent="0.2">
      <c r="A103" s="65"/>
      <c r="B103" s="65">
        <v>41033900</v>
      </c>
      <c r="C103" s="76" t="s">
        <v>60</v>
      </c>
      <c r="D103" s="25">
        <v>99191300</v>
      </c>
      <c r="E103" s="25">
        <v>23259600</v>
      </c>
      <c r="F103" s="25">
        <v>23259600</v>
      </c>
      <c r="G103" s="22">
        <f t="shared" si="20"/>
        <v>23.449233954994035</v>
      </c>
      <c r="H103" s="22">
        <f t="shared" si="21"/>
        <v>100</v>
      </c>
      <c r="I103" s="29"/>
      <c r="J103" s="29"/>
      <c r="K103" s="26"/>
      <c r="L103" s="60"/>
    </row>
    <row r="104" spans="1:14" s="17" customFormat="1" ht="31.5" hidden="1" x14ac:dyDescent="0.2">
      <c r="A104" s="65"/>
      <c r="B104" s="65">
        <v>41040000</v>
      </c>
      <c r="C104" s="76" t="s">
        <v>61</v>
      </c>
      <c r="D104" s="25">
        <f t="shared" ref="D104:E104" si="34">+D106+D105</f>
        <v>0</v>
      </c>
      <c r="E104" s="25">
        <f t="shared" si="34"/>
        <v>0</v>
      </c>
      <c r="F104" s="25">
        <f>+F106+F105</f>
        <v>0</v>
      </c>
      <c r="G104" s="22"/>
      <c r="H104" s="22">
        <f t="shared" si="21"/>
        <v>0</v>
      </c>
      <c r="I104" s="29"/>
      <c r="J104" s="29"/>
      <c r="K104" s="26"/>
      <c r="L104" s="60"/>
    </row>
    <row r="105" spans="1:14" s="17" customFormat="1" ht="15.75" hidden="1" x14ac:dyDescent="0.2">
      <c r="A105" s="65"/>
      <c r="B105" s="65">
        <v>41040400</v>
      </c>
      <c r="C105" s="65" t="s">
        <v>211</v>
      </c>
      <c r="D105" s="25"/>
      <c r="E105" s="25"/>
      <c r="F105" s="25"/>
      <c r="G105" s="22"/>
      <c r="H105" s="22">
        <f t="shared" si="21"/>
        <v>0</v>
      </c>
      <c r="I105" s="29"/>
      <c r="J105" s="29"/>
      <c r="K105" s="26"/>
      <c r="L105" s="60"/>
    </row>
    <row r="106" spans="1:14" s="17" customFormat="1" ht="100.5" hidden="1" customHeight="1" x14ac:dyDescent="0.2">
      <c r="A106" s="65"/>
      <c r="B106" s="65">
        <v>41040500</v>
      </c>
      <c r="C106" s="76" t="s">
        <v>181</v>
      </c>
      <c r="D106" s="25"/>
      <c r="E106" s="25"/>
      <c r="F106" s="25"/>
      <c r="G106" s="22"/>
      <c r="H106" s="22">
        <f t="shared" si="21"/>
        <v>0</v>
      </c>
      <c r="I106" s="29"/>
      <c r="J106" s="29"/>
      <c r="K106" s="26"/>
      <c r="L106" s="60"/>
    </row>
    <row r="107" spans="1:14" s="4" customFormat="1" ht="31.5" x14ac:dyDescent="0.2">
      <c r="A107" s="20"/>
      <c r="B107" s="20">
        <v>41050000</v>
      </c>
      <c r="C107" s="63" t="s">
        <v>62</v>
      </c>
      <c r="D107" s="21">
        <f>D108+D109+D111+D110</f>
        <v>1105000</v>
      </c>
      <c r="E107" s="21">
        <f>E108+E109+E111+E110</f>
        <v>276300</v>
      </c>
      <c r="F107" s="21">
        <f>F108+F109+F111+F110</f>
        <v>329300</v>
      </c>
      <c r="G107" s="22">
        <f t="shared" si="20"/>
        <v>29.800904977375563</v>
      </c>
      <c r="H107" s="22">
        <f t="shared" si="21"/>
        <v>119.18204849800942</v>
      </c>
      <c r="I107" s="23"/>
      <c r="J107" s="23"/>
      <c r="K107" s="23"/>
      <c r="L107" s="73"/>
    </row>
    <row r="108" spans="1:14" s="17" customFormat="1" ht="47.25" x14ac:dyDescent="0.2">
      <c r="A108" s="65"/>
      <c r="B108" s="65">
        <v>41051000</v>
      </c>
      <c r="C108" s="76" t="s">
        <v>63</v>
      </c>
      <c r="D108" s="25">
        <v>1105000</v>
      </c>
      <c r="E108" s="25">
        <v>276300</v>
      </c>
      <c r="F108" s="25">
        <v>231300</v>
      </c>
      <c r="G108" s="22">
        <f t="shared" si="20"/>
        <v>20.932126696832579</v>
      </c>
      <c r="H108" s="22">
        <f t="shared" si="21"/>
        <v>83.713355048859938</v>
      </c>
      <c r="I108" s="29"/>
      <c r="J108" s="29"/>
      <c r="K108" s="26"/>
      <c r="L108" s="60"/>
      <c r="N108" s="99"/>
    </row>
    <row r="109" spans="1:14" s="17" customFormat="1" ht="69" customHeight="1" x14ac:dyDescent="0.2">
      <c r="A109" s="65"/>
      <c r="B109" s="65">
        <v>41051200</v>
      </c>
      <c r="C109" s="76" t="s">
        <v>64</v>
      </c>
      <c r="D109" s="25">
        <v>0</v>
      </c>
      <c r="E109" s="25">
        <v>0</v>
      </c>
      <c r="F109" s="25">
        <v>28000</v>
      </c>
      <c r="G109" s="22"/>
      <c r="H109" s="22">
        <f t="shared" si="21"/>
        <v>0</v>
      </c>
      <c r="I109" s="29"/>
      <c r="J109" s="29"/>
      <c r="K109" s="26"/>
      <c r="L109" s="60"/>
    </row>
    <row r="110" spans="1:14" s="17" customFormat="1" ht="15.75" x14ac:dyDescent="0.2">
      <c r="A110" s="65"/>
      <c r="B110" s="76">
        <v>41053900</v>
      </c>
      <c r="C110" s="76" t="s">
        <v>153</v>
      </c>
      <c r="D110" s="25">
        <v>0</v>
      </c>
      <c r="E110" s="25">
        <v>0</v>
      </c>
      <c r="F110" s="25">
        <v>70000</v>
      </c>
      <c r="G110" s="22"/>
      <c r="H110" s="22"/>
      <c r="I110" s="29"/>
      <c r="J110" s="29"/>
      <c r="K110" s="35"/>
      <c r="L110" s="60"/>
    </row>
    <row r="111" spans="1:14" s="17" customFormat="1" ht="100.5" hidden="1" customHeight="1" x14ac:dyDescent="0.2">
      <c r="A111" s="65"/>
      <c r="B111" s="65">
        <v>41058400</v>
      </c>
      <c r="C111" s="76" t="s">
        <v>194</v>
      </c>
      <c r="D111" s="25"/>
      <c r="E111" s="25"/>
      <c r="F111" s="25"/>
      <c r="G111" s="22"/>
      <c r="H111" s="22">
        <f t="shared" si="21"/>
        <v>0</v>
      </c>
      <c r="I111" s="29"/>
      <c r="J111" s="29"/>
      <c r="K111" s="35"/>
      <c r="L111" s="60"/>
    </row>
    <row r="112" spans="1:14" s="32" customFormat="1" ht="15.75" x14ac:dyDescent="0.2">
      <c r="A112" s="98" t="s">
        <v>65</v>
      </c>
      <c r="B112" s="98"/>
      <c r="C112" s="98"/>
      <c r="D112" s="77">
        <f>D10+D61+D91</f>
        <v>181611100</v>
      </c>
      <c r="E112" s="77">
        <f>E10+E61+E91</f>
        <v>42574250</v>
      </c>
      <c r="F112" s="77">
        <f>F10+F61+F91</f>
        <v>46094261.479999997</v>
      </c>
      <c r="G112" s="30">
        <f t="shared" si="20"/>
        <v>25.380751220602704</v>
      </c>
      <c r="H112" s="30">
        <f t="shared" si="21"/>
        <v>108.2679353834771</v>
      </c>
      <c r="I112" s="31">
        <f>I10+I61+I91</f>
        <v>7877200</v>
      </c>
      <c r="J112" s="31">
        <f>J10+J61+J91</f>
        <v>4982269.1400000006</v>
      </c>
      <c r="K112" s="30">
        <f>+J112/I112*100</f>
        <v>63.249240085309509</v>
      </c>
      <c r="L112" s="61"/>
    </row>
    <row r="113" spans="1:12" s="32" customFormat="1" ht="15.75" x14ac:dyDescent="0.2">
      <c r="A113" s="98" t="s">
        <v>65</v>
      </c>
      <c r="B113" s="98"/>
      <c r="C113" s="98"/>
      <c r="D113" s="77">
        <f>D10+D61+D91+D98</f>
        <v>310796300</v>
      </c>
      <c r="E113" s="77">
        <f>E10+E61+E91+E98</f>
        <v>73332350</v>
      </c>
      <c r="F113" s="77">
        <f>F10+F61+F91+F98</f>
        <v>76905361.479999989</v>
      </c>
      <c r="G113" s="30">
        <f t="shared" si="20"/>
        <v>24.74461937931693</v>
      </c>
      <c r="H113" s="30">
        <f t="shared" si="21"/>
        <v>104.87235371565208</v>
      </c>
      <c r="I113" s="31">
        <f>I10+I61+I91+I98</f>
        <v>7877200</v>
      </c>
      <c r="J113" s="31">
        <f>J10+J61+J91+J98</f>
        <v>4982269.1400000006</v>
      </c>
      <c r="K113" s="30">
        <f>+J113/I113*100</f>
        <v>63.249240085309509</v>
      </c>
      <c r="L113" s="61"/>
    </row>
    <row r="114" spans="1:12" x14ac:dyDescent="0.2">
      <c r="I114" s="10"/>
      <c r="J114" s="10"/>
      <c r="K114" s="10"/>
    </row>
    <row r="115" spans="1:12" x14ac:dyDescent="0.2">
      <c r="I115" s="10"/>
      <c r="J115" s="10"/>
    </row>
    <row r="117" spans="1:12" x14ac:dyDescent="0.2">
      <c r="F117" s="10"/>
    </row>
  </sheetData>
  <mergeCells count="20">
    <mergeCell ref="B9:K9"/>
    <mergeCell ref="A112:C112"/>
    <mergeCell ref="A113:C113"/>
    <mergeCell ref="F7:F8"/>
    <mergeCell ref="G7:G8"/>
    <mergeCell ref="H7:H8"/>
    <mergeCell ref="I7:I8"/>
    <mergeCell ref="J7:J8"/>
    <mergeCell ref="A2:J2"/>
    <mergeCell ref="B3:L3"/>
    <mergeCell ref="D5:F5"/>
    <mergeCell ref="B6:B8"/>
    <mergeCell ref="C6:C8"/>
    <mergeCell ref="D6:H6"/>
    <mergeCell ref="I6:K6"/>
    <mergeCell ref="A7:A8"/>
    <mergeCell ref="D7:D8"/>
    <mergeCell ref="E7:E8"/>
    <mergeCell ref="K7:K8"/>
    <mergeCell ref="L7:L8"/>
  </mergeCells>
  <pageMargins left="3.937007874015748E-2" right="3.937007874015748E-2" top="0.39370078740157483" bottom="0.39370078740157483" header="0" footer="0"/>
  <pageSetup paperSize="9" scale="80" fitToHeight="500" orientation="landscape" r:id="rId1"/>
  <rowBreaks count="2" manualBreakCount="2">
    <brk id="80" max="10" man="1"/>
    <brk id="92" max="10" man="1"/>
  </rowBreaks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Аркуші</vt:lpstr>
      </vt:variant>
      <vt:variant>
        <vt:i4>2</vt:i4>
      </vt:variant>
      <vt:variant>
        <vt:lpstr>Іменовані діапазони</vt:lpstr>
      </vt:variant>
      <vt:variant>
        <vt:i4>4</vt:i4>
      </vt:variant>
    </vt:vector>
  </HeadingPairs>
  <TitlesOfParts>
    <vt:vector size="6" baseType="lpstr">
      <vt:lpstr>ВИДАТКИ</vt:lpstr>
      <vt:lpstr>ДОХОДИ</vt:lpstr>
      <vt:lpstr>ВИДАТКИ!Заголовки_для_друку</vt:lpstr>
      <vt:lpstr>ДОХОДИ!Заголовки_для_друку</vt:lpstr>
      <vt:lpstr>ВИДАТКИ!Область_друку</vt:lpstr>
      <vt:lpstr>ДОХОДИ!Область_друку</vt:lpstr>
    </vt:vector>
  </TitlesOfParts>
  <Company>Інститут Модернізації та Змісту освіти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VINGA-1</dc:creator>
  <cp:lastModifiedBy>VINGA-1</cp:lastModifiedBy>
  <cp:lastPrinted>2023-05-03T11:27:37Z</cp:lastPrinted>
  <dcterms:created xsi:type="dcterms:W3CDTF">2021-04-12T05:30:00Z</dcterms:created>
  <dcterms:modified xsi:type="dcterms:W3CDTF">2023-05-08T08:17:14Z</dcterms:modified>
</cp:coreProperties>
</file>