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Цифрова\2023\І півріччя\"/>
    </mc:Choice>
  </mc:AlternateContent>
  <bookViews>
    <workbookView xWindow="0" yWindow="0" windowWidth="21570" windowHeight="10035"/>
  </bookViews>
  <sheets>
    <sheet name="ВИДАТКИ" sheetId="2" r:id="rId1"/>
    <sheet name="ДОХОДИ" sheetId="3" r:id="rId2"/>
  </sheets>
  <definedNames>
    <definedName name="_xlnm.Print_Titles" localSheetId="0">ВИДАТКИ!$5:$7</definedName>
    <definedName name="_xlnm.Print_Titles" localSheetId="1">ДОХОДИ!$6:$8</definedName>
    <definedName name="_xlnm.Print_Area" localSheetId="0">ВИДАТКИ!$A$1:$J$76</definedName>
    <definedName name="_xlnm.Print_Area" localSheetId="1">ДОХОДИ!$A$1:$K$114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9" i="3" l="1"/>
  <c r="E76" i="3" l="1"/>
  <c r="F108" i="3"/>
  <c r="F105" i="3"/>
  <c r="F103" i="3"/>
  <c r="F63" i="3"/>
  <c r="J75" i="2"/>
  <c r="J67" i="2"/>
  <c r="J29" i="2"/>
  <c r="J10" i="2"/>
  <c r="J16" i="2"/>
  <c r="J20" i="2"/>
  <c r="G73" i="2"/>
  <c r="F73" i="2"/>
  <c r="E71" i="2"/>
  <c r="D71" i="2"/>
  <c r="C71" i="2"/>
  <c r="C48" i="2"/>
  <c r="H48" i="2"/>
  <c r="C44" i="2"/>
  <c r="C38" i="2"/>
  <c r="H30" i="2"/>
  <c r="E30" i="2"/>
  <c r="D30" i="2"/>
  <c r="C30" i="2"/>
  <c r="G22" i="2"/>
  <c r="F22" i="2"/>
  <c r="G19" i="2"/>
  <c r="F19" i="2"/>
  <c r="I12" i="2"/>
  <c r="H12" i="2"/>
  <c r="E12" i="2"/>
  <c r="D12" i="2"/>
  <c r="C12" i="2"/>
  <c r="K59" i="3" l="1"/>
  <c r="K58" i="3"/>
  <c r="F38" i="3"/>
  <c r="E38" i="3"/>
  <c r="D38" i="3"/>
  <c r="F81" i="3"/>
  <c r="E81" i="3"/>
  <c r="D81" i="3"/>
  <c r="F76" i="3"/>
  <c r="F69" i="3"/>
  <c r="D76" i="3"/>
  <c r="D105" i="3"/>
  <c r="E105" i="3"/>
  <c r="E108" i="3"/>
  <c r="D108" i="3"/>
  <c r="I86" i="3"/>
  <c r="J86" i="3"/>
  <c r="D12" i="3"/>
  <c r="I65" i="2"/>
  <c r="H65" i="2"/>
  <c r="I53" i="2"/>
  <c r="H53" i="2"/>
  <c r="J50" i="2"/>
  <c r="I48" i="2"/>
  <c r="H44" i="2"/>
  <c r="H38" i="2"/>
  <c r="H23" i="2"/>
  <c r="H9" i="2"/>
  <c r="G72" i="2"/>
  <c r="G74" i="2"/>
  <c r="F72" i="2"/>
  <c r="E53" i="2"/>
  <c r="D53" i="2"/>
  <c r="C53" i="2"/>
  <c r="I71" i="2"/>
  <c r="H71" i="2"/>
  <c r="J62" i="2"/>
  <c r="J54" i="2"/>
  <c r="G54" i="2"/>
  <c r="F54" i="2"/>
  <c r="F12" i="2"/>
  <c r="I38" i="2"/>
  <c r="E38" i="2"/>
  <c r="D38" i="2"/>
  <c r="J71" i="2" l="1"/>
  <c r="J48" i="2"/>
  <c r="G38" i="2"/>
  <c r="F38" i="2"/>
  <c r="H76" i="2"/>
  <c r="H112" i="3"/>
  <c r="H110" i="3"/>
  <c r="H109" i="3"/>
  <c r="G109" i="3"/>
  <c r="H107" i="3"/>
  <c r="H106" i="3"/>
  <c r="H105" i="3"/>
  <c r="H104" i="3"/>
  <c r="G104" i="3"/>
  <c r="E103" i="3"/>
  <c r="D103" i="3"/>
  <c r="H102" i="3"/>
  <c r="G102" i="3"/>
  <c r="F101" i="3"/>
  <c r="F100" i="3" s="1"/>
  <c r="F99" i="3" s="1"/>
  <c r="E101" i="3"/>
  <c r="D101" i="3"/>
  <c r="L100" i="3"/>
  <c r="J100" i="3"/>
  <c r="I100" i="3"/>
  <c r="J99" i="3"/>
  <c r="I99" i="3"/>
  <c r="K98" i="3"/>
  <c r="J97" i="3"/>
  <c r="K97" i="3" s="1"/>
  <c r="I97" i="3"/>
  <c r="I96" i="3" s="1"/>
  <c r="I92" i="3" s="1"/>
  <c r="H95" i="3"/>
  <c r="H94" i="3"/>
  <c r="H93" i="3"/>
  <c r="H92" i="3"/>
  <c r="J90" i="3"/>
  <c r="J85" i="3" s="1"/>
  <c r="K89" i="3"/>
  <c r="K87" i="3"/>
  <c r="I85" i="3"/>
  <c r="H84" i="3"/>
  <c r="H82" i="3"/>
  <c r="G82" i="3"/>
  <c r="J81" i="3"/>
  <c r="J80" i="3" s="1"/>
  <c r="I81" i="3"/>
  <c r="I80" i="3" s="1"/>
  <c r="G81" i="3"/>
  <c r="E80" i="3"/>
  <c r="D80" i="3"/>
  <c r="H79" i="3"/>
  <c r="G79" i="3"/>
  <c r="H78" i="3"/>
  <c r="G78" i="3"/>
  <c r="H77" i="3"/>
  <c r="G77" i="3"/>
  <c r="H76" i="3"/>
  <c r="H75" i="3"/>
  <c r="G75" i="3"/>
  <c r="F74" i="3"/>
  <c r="E74" i="3"/>
  <c r="D74" i="3"/>
  <c r="H73" i="3"/>
  <c r="G73" i="3"/>
  <c r="H72" i="3"/>
  <c r="G72" i="3"/>
  <c r="H71" i="3"/>
  <c r="G71" i="3"/>
  <c r="H70" i="3"/>
  <c r="G70" i="3"/>
  <c r="E69" i="3"/>
  <c r="D69" i="3"/>
  <c r="H66" i="3"/>
  <c r="G66" i="3"/>
  <c r="H65" i="3"/>
  <c r="G65" i="3"/>
  <c r="E63" i="3"/>
  <c r="D63" i="3"/>
  <c r="J62" i="3"/>
  <c r="I62" i="3"/>
  <c r="J57" i="3"/>
  <c r="I57" i="3"/>
  <c r="I56" i="3" s="1"/>
  <c r="I10" i="3" s="1"/>
  <c r="H55" i="3"/>
  <c r="G55" i="3"/>
  <c r="H54" i="3"/>
  <c r="G54" i="3"/>
  <c r="H53" i="3"/>
  <c r="G53" i="3"/>
  <c r="F52" i="3"/>
  <c r="E52" i="3"/>
  <c r="D52" i="3"/>
  <c r="H51" i="3"/>
  <c r="G51" i="3"/>
  <c r="H50" i="3"/>
  <c r="G50" i="3"/>
  <c r="F49" i="3"/>
  <c r="E49" i="3"/>
  <c r="D49" i="3"/>
  <c r="H48" i="3"/>
  <c r="G48" i="3"/>
  <c r="H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6" i="3"/>
  <c r="G36" i="3"/>
  <c r="H35" i="3"/>
  <c r="G35" i="3"/>
  <c r="F34" i="3"/>
  <c r="E34" i="3"/>
  <c r="D34" i="3"/>
  <c r="H33" i="3"/>
  <c r="G33" i="3"/>
  <c r="F32" i="3"/>
  <c r="E32" i="3"/>
  <c r="D32" i="3"/>
  <c r="H31" i="3"/>
  <c r="G31" i="3"/>
  <c r="F30" i="3"/>
  <c r="E30" i="3"/>
  <c r="D30" i="3"/>
  <c r="H28" i="3"/>
  <c r="G28" i="3"/>
  <c r="F27" i="3"/>
  <c r="E27" i="3"/>
  <c r="D27" i="3"/>
  <c r="H26" i="3"/>
  <c r="G26" i="3"/>
  <c r="F25" i="3"/>
  <c r="E25" i="3"/>
  <c r="D25" i="3"/>
  <c r="F23" i="3"/>
  <c r="E23" i="3"/>
  <c r="D23" i="3"/>
  <c r="H22" i="3"/>
  <c r="G22" i="3"/>
  <c r="H21" i="3"/>
  <c r="G21" i="3"/>
  <c r="F20" i="3"/>
  <c r="E20" i="3"/>
  <c r="D20" i="3"/>
  <c r="H18" i="3"/>
  <c r="G18" i="3"/>
  <c r="F17" i="3"/>
  <c r="G17" i="3" s="1"/>
  <c r="E17" i="3"/>
  <c r="H16" i="3"/>
  <c r="G16" i="3"/>
  <c r="H15" i="3"/>
  <c r="G15" i="3"/>
  <c r="H14" i="3"/>
  <c r="G14" i="3"/>
  <c r="H13" i="3"/>
  <c r="G13" i="3"/>
  <c r="F12" i="3"/>
  <c r="G12" i="3" s="1"/>
  <c r="E12" i="3"/>
  <c r="G11" i="3"/>
  <c r="H11" i="3"/>
  <c r="J56" i="3" l="1"/>
  <c r="K57" i="3"/>
  <c r="H20" i="3"/>
  <c r="H32" i="3"/>
  <c r="G34" i="3"/>
  <c r="H25" i="3"/>
  <c r="G27" i="3"/>
  <c r="H103" i="3"/>
  <c r="H30" i="3"/>
  <c r="E62" i="3"/>
  <c r="G63" i="3"/>
  <c r="H74" i="3"/>
  <c r="D68" i="3"/>
  <c r="G103" i="3"/>
  <c r="H17" i="3"/>
  <c r="D62" i="3"/>
  <c r="E68" i="3"/>
  <c r="D100" i="3"/>
  <c r="D99" i="3" s="1"/>
  <c r="F68" i="3"/>
  <c r="H108" i="3"/>
  <c r="G108" i="3"/>
  <c r="E100" i="3"/>
  <c r="E99" i="3" s="1"/>
  <c r="H101" i="3"/>
  <c r="J61" i="3"/>
  <c r="G76" i="3"/>
  <c r="G74" i="3"/>
  <c r="H69" i="3"/>
  <c r="F62" i="3"/>
  <c r="H63" i="3"/>
  <c r="I61" i="3"/>
  <c r="K85" i="3"/>
  <c r="D19" i="3"/>
  <c r="H34" i="3"/>
  <c r="H38" i="3"/>
  <c r="G69" i="3"/>
  <c r="K86" i="3"/>
  <c r="G25" i="3"/>
  <c r="H52" i="3"/>
  <c r="F80" i="3"/>
  <c r="H80" i="3" s="1"/>
  <c r="H81" i="3"/>
  <c r="G52" i="3"/>
  <c r="G49" i="3"/>
  <c r="H49" i="3"/>
  <c r="G38" i="3"/>
  <c r="D37" i="3"/>
  <c r="F37" i="3"/>
  <c r="G32" i="3"/>
  <c r="D29" i="3"/>
  <c r="G30" i="3"/>
  <c r="F29" i="3"/>
  <c r="H27" i="3"/>
  <c r="F19" i="3"/>
  <c r="E19" i="3"/>
  <c r="G20" i="3"/>
  <c r="H12" i="3"/>
  <c r="I113" i="3"/>
  <c r="J96" i="3"/>
  <c r="E29" i="3"/>
  <c r="E37" i="3"/>
  <c r="G101" i="3"/>
  <c r="E61" i="3" l="1"/>
  <c r="J10" i="3"/>
  <c r="K10" i="3" s="1"/>
  <c r="K56" i="3"/>
  <c r="D61" i="3"/>
  <c r="G62" i="3"/>
  <c r="H37" i="3"/>
  <c r="G68" i="3"/>
  <c r="K61" i="3"/>
  <c r="H19" i="3"/>
  <c r="D10" i="3"/>
  <c r="H62" i="3"/>
  <c r="G80" i="3"/>
  <c r="H100" i="3"/>
  <c r="G100" i="3"/>
  <c r="I114" i="3"/>
  <c r="H68" i="3"/>
  <c r="F61" i="3"/>
  <c r="G99" i="3"/>
  <c r="G19" i="3"/>
  <c r="G29" i="3"/>
  <c r="G37" i="3"/>
  <c r="F10" i="3"/>
  <c r="K96" i="3"/>
  <c r="J92" i="3"/>
  <c r="H29" i="3"/>
  <c r="E10" i="3"/>
  <c r="G61" i="3" l="1"/>
  <c r="D113" i="3"/>
  <c r="G10" i="3"/>
  <c r="D114" i="3"/>
  <c r="H61" i="3"/>
  <c r="H99" i="3"/>
  <c r="F113" i="3"/>
  <c r="F114" i="3"/>
  <c r="E113" i="3"/>
  <c r="E114" i="3"/>
  <c r="H10" i="3"/>
  <c r="K92" i="3"/>
  <c r="J114" i="3"/>
  <c r="J113" i="3"/>
  <c r="K113" i="3" s="1"/>
  <c r="G113" i="3" l="1"/>
  <c r="K114" i="3"/>
  <c r="H113" i="3"/>
  <c r="G114" i="3"/>
  <c r="H114" i="3"/>
  <c r="I23" i="2"/>
  <c r="E65" i="2"/>
  <c r="D65" i="2"/>
  <c r="C65" i="2"/>
  <c r="F49" i="2"/>
  <c r="F50" i="2"/>
  <c r="E48" i="2"/>
  <c r="D48" i="2"/>
  <c r="G45" i="2"/>
  <c r="I44" i="2"/>
  <c r="F45" i="2"/>
  <c r="E44" i="2"/>
  <c r="D44" i="2"/>
  <c r="J56" i="2" l="1"/>
  <c r="J57" i="2"/>
  <c r="J65" i="2"/>
  <c r="J44" i="2"/>
  <c r="J46" i="2"/>
  <c r="J53" i="2" l="1"/>
  <c r="G66" i="2"/>
  <c r="G68" i="2"/>
  <c r="G70" i="2"/>
  <c r="F66" i="2"/>
  <c r="F68" i="2"/>
  <c r="F70" i="2"/>
  <c r="G75" i="2"/>
  <c r="F75" i="2"/>
  <c r="G59" i="2"/>
  <c r="G61" i="2"/>
  <c r="G63" i="2"/>
  <c r="F59" i="2"/>
  <c r="F60" i="2"/>
  <c r="F61" i="2"/>
  <c r="F63" i="2"/>
  <c r="G43" i="2"/>
  <c r="F43" i="2"/>
  <c r="G31" i="2"/>
  <c r="G32" i="2"/>
  <c r="G33" i="2"/>
  <c r="G34" i="2"/>
  <c r="G35" i="2"/>
  <c r="F31" i="2"/>
  <c r="F32" i="2"/>
  <c r="F33" i="2"/>
  <c r="F34" i="2"/>
  <c r="F35" i="2"/>
  <c r="G65" i="2" l="1"/>
  <c r="F65" i="2"/>
  <c r="J39" i="2"/>
  <c r="J40" i="2"/>
  <c r="J41" i="2"/>
  <c r="D23" i="2"/>
  <c r="E23" i="2"/>
  <c r="C23" i="2"/>
  <c r="F51" i="2"/>
  <c r="G51" i="2"/>
  <c r="J17" i="2" l="1"/>
  <c r="J14" i="2"/>
  <c r="J13" i="2"/>
  <c r="I9" i="2"/>
  <c r="F74" i="2"/>
  <c r="G64" i="2"/>
  <c r="F64" i="2"/>
  <c r="G50" i="2"/>
  <c r="G47" i="2"/>
  <c r="F47" i="2"/>
  <c r="G46" i="2"/>
  <c r="F46" i="2"/>
  <c r="G42" i="2"/>
  <c r="F42" i="2"/>
  <c r="G41" i="2"/>
  <c r="F41" i="2"/>
  <c r="G40" i="2"/>
  <c r="F40" i="2"/>
  <c r="G39" i="2"/>
  <c r="F39" i="2"/>
  <c r="G37" i="2"/>
  <c r="F37" i="2"/>
  <c r="G36" i="2"/>
  <c r="F36" i="2"/>
  <c r="G29" i="2"/>
  <c r="F29" i="2"/>
  <c r="G28" i="2"/>
  <c r="F28" i="2"/>
  <c r="G27" i="2"/>
  <c r="F27" i="2"/>
  <c r="G26" i="2"/>
  <c r="F26" i="2"/>
  <c r="G25" i="2"/>
  <c r="F25" i="2"/>
  <c r="G24" i="2"/>
  <c r="F24" i="2"/>
  <c r="G21" i="2"/>
  <c r="F21" i="2"/>
  <c r="G20" i="2"/>
  <c r="F20" i="2"/>
  <c r="G18" i="2"/>
  <c r="F18" i="2"/>
  <c r="G17" i="2"/>
  <c r="F17" i="2"/>
  <c r="G16" i="2"/>
  <c r="F16" i="2"/>
  <c r="G15" i="2"/>
  <c r="F15" i="2"/>
  <c r="G14" i="2"/>
  <c r="F14" i="2"/>
  <c r="G13" i="2"/>
  <c r="F13" i="2"/>
  <c r="G11" i="2"/>
  <c r="F11" i="2"/>
  <c r="G10" i="2"/>
  <c r="F10" i="2"/>
  <c r="E9" i="2"/>
  <c r="D9" i="2"/>
  <c r="C9" i="2"/>
  <c r="C76" i="2" s="1"/>
  <c r="I76" i="2" l="1"/>
  <c r="J76" i="2" s="1"/>
  <c r="J9" i="2"/>
  <c r="D76" i="2"/>
  <c r="E76" i="2"/>
  <c r="J12" i="2"/>
  <c r="F44" i="2"/>
  <c r="J38" i="2"/>
  <c r="G9" i="2"/>
  <c r="G71" i="2"/>
  <c r="G23" i="2"/>
  <c r="G12" i="2"/>
  <c r="G30" i="2"/>
  <c r="G53" i="2"/>
  <c r="F9" i="2"/>
  <c r="G44" i="2"/>
  <c r="G48" i="2"/>
  <c r="F23" i="2"/>
  <c r="F30" i="2"/>
  <c r="F48" i="2"/>
  <c r="F53" i="2"/>
  <c r="F71" i="2"/>
  <c r="G76" i="2" l="1"/>
  <c r="F76" i="2"/>
</calcChain>
</file>

<file path=xl/sharedStrings.xml><?xml version="1.0" encoding="utf-8"?>
<sst xmlns="http://schemas.openxmlformats.org/spreadsheetml/2006/main" count="243" uniqueCount="221">
  <si>
    <t>грн.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</si>
  <si>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</si>
  <si>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</si>
  <si>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</si>
  <si>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</si>
  <si>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</si>
  <si>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</si>
  <si>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</si>
  <si>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</si>
  <si>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</si>
  <si>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</si>
  <si>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</si>
  <si>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</si>
  <si>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</si>
  <si>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</si>
  <si>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</si>
  <si>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</si>
  <si>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</si>
  <si>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</si>
  <si>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</si>
  <si>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</si>
  <si>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</si>
  <si>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</si>
  <si>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</si>
  <si>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</si>
  <si>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</si>
  <si>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</si>
  <si>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</si>
  <si>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</si>
  <si>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</si>
  <si>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</si>
  <si>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</si>
  <si>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</si>
  <si>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</si>
  <si>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</si>
  <si>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</si>
  <si>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</si>
  <si>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</si>
  <si>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</si>
  <si>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</si>
  <si>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</si>
  <si>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</si>
  <si>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</si>
  <si>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</si>
  <si>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</si>
  <si>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</si>
  <si>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</si>
  <si>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</si>
  <si>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</si>
  <si>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</si>
  <si>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</si>
  <si>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</si>
  <si>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</si>
  <si>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</si>
  <si>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</si>
  <si>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</si>
  <si>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</si>
  <si>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</si>
  <si>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</si>
  <si>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</si>
  <si>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</si>
  <si>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</si>
  <si>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</si>
  <si>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</si>
  <si>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</si>
  <si>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 без урахування трансферт</t>
  </si>
  <si>
    <t>Код бюджетної кластфікації</t>
  </si>
  <si>
    <t>Найменування</t>
  </si>
  <si>
    <t>Загальний фонд</t>
  </si>
  <si>
    <t>ДОХОДИ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</si>
  <si>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</si>
  <si>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</si>
  <si>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</si>
  <si>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</si>
  <si>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</si>
  <si>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</si>
  <si>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</si>
  <si>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</si>
  <si>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</si>
  <si>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</si>
  <si>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  </t>
  </si>
  <si>
    <t>Благодійні внески, гранти та дарунки </t>
  </si>
  <si>
    <t>Доходи від операцій з капіталом  </t>
  </si>
  <si>
    <t>Надходження від продажу основного капіталу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</si>
  <si>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</si>
  <si>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</si>
  <si>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</si>
  <si>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Спеціальний фонд</t>
  </si>
  <si>
    <t xml:space="preserve">Затверджено на рік з урахуванням змін </t>
  </si>
  <si>
    <t xml:space="preserve">Затверджено на звітний період з урахуванням змін </t>
  </si>
  <si>
    <t>Виконано за звітний період (рік)</t>
  </si>
  <si>
    <t>Відсоток виконання до затверджено плану на рік з урахуванням змін</t>
  </si>
  <si>
    <t>Відсоток виконання до затверджено плану на звітній період з урахуванням змін</t>
  </si>
  <si>
    <t xml:space="preserve">Найменування </t>
  </si>
  <si>
    <t>Код бюджетної класифікації</t>
  </si>
  <si>
    <t>програмної класифікації видатків та кредитування місцевих бюджетів</t>
  </si>
  <si>
    <t>Державне управлiння</t>
  </si>
  <si>
    <t>0100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</si>
  <si>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</si>
  <si>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</si>
  <si>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</si>
  <si>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</si>
  <si>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Освіта</t>
  </si>
  <si>
    <t>1000</t>
  </si>
  <si>
    <t>Надання дошкільної освіти</t>
  </si>
  <si>
    <t>Надання загальної середньої освіти закладами загальної середньої освіти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</si>
  <si>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</si>
  <si>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</si>
  <si>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1010</t>
  </si>
  <si>
    <t>1021</t>
  </si>
  <si>
    <t>1031</t>
  </si>
  <si>
    <t>1070</t>
  </si>
  <si>
    <t>1080</t>
  </si>
  <si>
    <t>Забезпечення діяльності інших закладів у сфері освіти</t>
  </si>
  <si>
    <t>Забезпечення діяльності інклюзивно-ресурсних центрів за рахунок коштів місцевого бюджету</t>
  </si>
  <si>
    <t>Забезпечення діяльності інклюзивно-ресурсних центрів за рахунок освітньої субвенції</t>
  </si>
  <si>
    <t>1141</t>
  </si>
  <si>
    <t>1151</t>
  </si>
  <si>
    <t>1152</t>
  </si>
  <si>
    <t>Охорона здоров`я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</si>
  <si>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</si>
  <si>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</si>
  <si>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Первинна медична допомога населенню, що надається фельдшерськими, фельдшерсько-акушерськими пунктами</t>
  </si>
  <si>
    <t>Первинна медична допомога населенню, що надається амбулаторно-поліклінічними закладами (відділеннями)</t>
  </si>
  <si>
    <t>Забезпечення діяльності інших закладів у сфері охорони здоров`я</t>
  </si>
  <si>
    <t>Інші програми та заходи у сфері охорони здоров`я</t>
  </si>
  <si>
    <t>Соціальний захист та соціальне забезпечення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</si>
  <si>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</si>
  <si>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</si>
  <si>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2010</t>
  </si>
  <si>
    <t>2111</t>
  </si>
  <si>
    <t>2112</t>
  </si>
  <si>
    <t>2113</t>
  </si>
  <si>
    <t>2151</t>
  </si>
  <si>
    <t>2152</t>
  </si>
  <si>
    <t>3241</t>
  </si>
  <si>
    <t>3242</t>
  </si>
  <si>
    <t>Культура i мистецтво</t>
  </si>
  <si>
    <t>Забезпечення діяльності бібліотек</t>
  </si>
  <si>
    <t>Забезпечення діяльності музеїв i виставок</t>
  </si>
  <si>
    <t>Забезпечення діяльності палаців i будинків культури, клубів, центрів дозвілля та iнших клубних закладів</t>
  </si>
  <si>
    <t>Забезпечення діяльності інших закладів в галузі культури і мистецтва</t>
  </si>
  <si>
    <t>Фiзична культура i спорт</t>
  </si>
  <si>
    <t>Утримання та навчально-тренувальна робота комунальних дитячо-юнацьких спортивних шкіл</t>
  </si>
  <si>
    <t>Утримання та фінансова підтримка спортивних споруд</t>
  </si>
  <si>
    <t>Житлово-комунальне господарство</t>
  </si>
  <si>
    <t>Організація благоустрою населених пунктів</t>
  </si>
  <si>
    <t>Економічна діяльність</t>
  </si>
  <si>
    <t>Утримання та розвиток автомобільних доріг та дорожньої інфраструктури за рахунок коштів місцевого бюджету</t>
  </si>
  <si>
    <t>Реалізація програм і заходів в галузі туризму та курортів</t>
  </si>
  <si>
    <t>Членські внески до асоціацій органів місцевого самоврядування</t>
  </si>
  <si>
    <t>Інші заходи, пов`язані з економічною діяльністю</t>
  </si>
  <si>
    <t>Міжбюджетні трансферти</t>
  </si>
  <si>
    <t>Інші субвенції з місцевого бюджету</t>
  </si>
  <si>
    <t xml:space="preserve">Усього </t>
  </si>
  <si>
    <t>4000</t>
  </si>
  <si>
    <t>4030</t>
  </si>
  <si>
    <t>4040</t>
  </si>
  <si>
    <t>4060</t>
  </si>
  <si>
    <t>4081</t>
  </si>
  <si>
    <t>5000</t>
  </si>
  <si>
    <t>5031</t>
  </si>
  <si>
    <t>5041</t>
  </si>
  <si>
    <t>6000</t>
  </si>
  <si>
    <t>6030</t>
  </si>
  <si>
    <t>7000</t>
  </si>
  <si>
    <t>7461</t>
  </si>
  <si>
    <t>7622</t>
  </si>
  <si>
    <t>7693</t>
  </si>
  <si>
    <t>9000</t>
  </si>
  <si>
    <t>9770</t>
  </si>
  <si>
    <t>Реалізація інших заходів щодо соціально-економічного розвитку територій</t>
  </si>
  <si>
    <t>ВИДАТКИ</t>
  </si>
  <si>
    <t>Рентна плата за спеціальне використання води водних об`єктів місцевого значення</t>
  </si>
  <si>
    <t>Рентна плата за спеціальне використання води </t>
  </si>
  <si>
    <t>Рентна плата за користування надрами місцевого значення</t>
  </si>
  <si>
    <t>Туристичний збір, сплачений юридичними особами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</si>
  <si>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</si>
  <si>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</si>
  <si>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</si>
  <si>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</si>
  <si>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</t>
  </si>
  <si>
    <t>Надходження бюджетних установ від реалізації в установленому порядку майна (крім нерухомого майна) </t>
  </si>
  <si>
    <t>Відшкодування різниці між розміром ціни (тарифу) на житлово-комунальні послуги, що затверджувалися або погоджувалися рішенням місцевого органу виконавчої влади та органу місцевого самоврядування, та розміром економічно обґрунтованих витрат на їх виробницт</t>
  </si>
  <si>
    <t>Сприяння розвитку малого та середнього підприємництва</t>
  </si>
  <si>
    <t>Заходи із запобігання та ліквідації надзвичайних ситуацій та наслідків стихійного лиха</t>
  </si>
  <si>
    <t>Надання пільг окремим категоріям громадян з оплати послуг зв`язку</t>
  </si>
  <si>
    <t>Компенсаційні виплати за пільговий проїзд окремих категорій громадян на залізничному транспорті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</si>
  <si>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</si>
  <si>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Резервний фонд місцевого бюджету</t>
  </si>
  <si>
    <t>Інша діяльність</t>
  </si>
  <si>
    <t>Природоохоронні заходи за рахунок цільових фондів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</si>
  <si>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</si>
  <si>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</si>
  <si>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</si>
  <si>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Надходження коштів від відшкодування втрат сільськогосподарського і лісогосподарського виробництва  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</si>
  <si>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</si>
  <si>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3160</t>
  </si>
  <si>
    <t>Організація та проведення громадських робіт</t>
  </si>
  <si>
    <t>Інші заходи в галузі культури і мистецтва</t>
  </si>
  <si>
    <t>Заходи та роботи з територіальної оборони</t>
  </si>
  <si>
    <t>Субвенція з місцевого бюджету державному бюджету на виконання програм соціально-економічного розвитку регіонів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</si>
  <si>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</si>
  <si>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Співфінансування інвестиційних проектів, що реалізуються за рахунок коштів державного фонду регіонального розвитку</t>
  </si>
  <si>
    <t>Проведення навчально-тренувальних зборів і змагань з олімпійських видів спорту</t>
  </si>
  <si>
    <t>Забезпечення діяльності водопровідно-каналізаційного господарства</t>
  </si>
  <si>
    <t>Заходи та роботи з мобілізаційної підготовки місцевого значення</t>
  </si>
  <si>
    <t>Транспортний податок з фізичних осіб </t>
  </si>
  <si>
    <t>Інші дотації з місцевого бюджету</t>
  </si>
  <si>
    <t>Здійснення заходів із землеустрою</t>
  </si>
  <si>
    <t>7130</t>
  </si>
  <si>
    <t>Будівництво споруд, установ та закладів фізичної культури і спорту</t>
  </si>
  <si>
    <t>Виконання інвестиційних проектів в рамках здійснення заходів щодо соціально-економічного розвитку окремих територій</t>
  </si>
  <si>
    <t>Внески до статутного капіталу суб`єктів господарювання</t>
  </si>
  <si>
    <t>Субвенція з місцевого бюджету на реалізацію інфраструктурних проектів та розвиток об`єктів соціально-культурної сфери за рахунок відповідної субвенції з державного бюджету</t>
  </si>
  <si>
    <t>Звіт про виконання  бюджету Жовківської  об'єднаної територіальної громади за І півріччя 2023 року</t>
  </si>
  <si>
    <t>Інші програми та заходи у сфері освіти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</si>
  <si>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</si>
  <si>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</si>
  <si>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Інші надходження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</si>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</sst>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0"/>
    <numFmt numFmtId="165" formatCode="0.0"/>
  </numFmts>
  <fonts count="16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/>
    <xf numFmtId="0" fontId="10" fillId="0" borderId="0"/>
    <xf numFmtId="0" fontId="9" fillId="0" borderId="0"/>
    <xf numFmtId="0" fontId="1" fillId="0" borderId="0"/>
    <xf numFmtId="0" fontId="12" fillId="0" borderId="0"/>
    <xf numFmtId="0" fontId="15" fillId="0" borderId="0"/>
    <xf numFmtId="0" fontId="12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165" fontId="2" fillId="0" borderId="0" xfId="0" applyNumberFormat="1" applyFont="1" applyAlignment="1">
      <alignment horizontal="center"/>
    </xf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0" fontId="13" fillId="0" borderId="1" xfId="5" applyFont="1" applyBorder="1" applyAlignment="1">
      <alignment horizontal="center" vertical="center" wrapText="1"/>
    </xf>
    <xf numFmtId="0" fontId="13" fillId="0" borderId="1" xfId="5" applyFont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/>
    </xf>
    <xf numFmtId="49" fontId="11" fillId="3" borderId="1" xfId="1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8" fillId="3" borderId="1" xfId="0" quotePrefix="1" applyNumberFormat="1" applyFont="1" applyFill="1" applyBorder="1" applyAlignment="1">
      <alignment horizontal="center" vertical="center" wrapText="1"/>
    </xf>
    <xf numFmtId="4" fontId="13" fillId="0" borderId="1" xfId="5" applyNumberFormat="1" applyFont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quotePrefix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0" fontId="7" fillId="3" borderId="1" xfId="0" quotePrefix="1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4" fontId="11" fillId="0" borderId="1" xfId="5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13" fillId="0" borderId="1" xfId="6" applyNumberFormat="1" applyFont="1" applyBorder="1" applyAlignment="1">
      <alignment horizontal="center" vertical="center"/>
    </xf>
    <xf numFmtId="4" fontId="13" fillId="0" borderId="1" xfId="7" applyNumberFormat="1" applyFont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0" fillId="0" borderId="0" xfId="0"/>
    <xf numFmtId="4" fontId="0" fillId="0" borderId="0" xfId="0" applyNumberFormat="1"/>
    <xf numFmtId="0" fontId="13" fillId="0" borderId="1" xfId="7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165" fontId="5" fillId="0" borderId="0" xfId="0" applyNumberFormat="1" applyFont="1" applyAlignment="1">
      <alignment wrapText="1"/>
    </xf>
    <xf numFmtId="165" fontId="7" fillId="0" borderId="0" xfId="0" applyNumberFormat="1" applyFont="1" applyAlignment="1">
      <alignment vertical="center"/>
    </xf>
    <xf numFmtId="0" fontId="2" fillId="0" borderId="0" xfId="0" applyFont="1"/>
    <xf numFmtId="165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13" fillId="0" borderId="0" xfId="5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11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49" fontId="1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165" fontId="0" fillId="0" borderId="1" xfId="0" applyNumberFormat="1" applyBorder="1" applyAlignment="1">
      <alignment horizontal="center" vertical="center" wrapText="1"/>
    </xf>
  </cellXfs>
  <cellStyles count="8">
    <cellStyle name="Звичайний" xfId="0" builtinId="0"/>
    <cellStyle name="Звичайний 2" xfId="1"/>
    <cellStyle name="Звичайний 2 2" xfId="6"/>
    <cellStyle name="Звичайний 2 3" xfId="7"/>
    <cellStyle name="Обычный 2" xfId="2"/>
    <cellStyle name="Обычный 2 2" xfId="3"/>
    <cellStyle name="Обычный 2 3" xfId="5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tabSelected="1" zoomScaleNormal="100" workbookViewId="0">
      <selection activeCell="G67" sqref="G67"/>
    </sheetView>
  </sheetViews>
  <sheetFormatPr defaultRowHeight="12.75" x14ac:dyDescent="0.2"/>
  <cols>
    <col min="1" max="1" width="56" customWidth="1"/>
    <col min="2" max="2" width="15.28515625" style="1" customWidth="1"/>
    <col min="3" max="3" width="16.85546875" customWidth="1"/>
    <col min="4" max="4" width="16" customWidth="1"/>
    <col min="5" max="6" width="16" style="10" customWidth="1"/>
    <col min="7" max="7" width="16" customWidth="1"/>
    <col min="8" max="8" width="14.28515625" customWidth="1"/>
    <col min="9" max="9" width="13.7109375" customWidth="1"/>
    <col min="10" max="10" width="22.42578125" customWidth="1"/>
    <col min="12" max="12" width="17.42578125" customWidth="1"/>
    <col min="13" max="13" width="11.28515625" bestFit="1" customWidth="1"/>
  </cols>
  <sheetData>
    <row r="1" spans="1:15" s="11" customFormat="1" x14ac:dyDescent="0.2">
      <c r="B1" s="1"/>
    </row>
    <row r="2" spans="1:15" s="9" customFormat="1" ht="26.25" x14ac:dyDescent="0.4">
      <c r="A2" s="96" t="s">
        <v>215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5" s="11" customFormat="1" ht="26.25" x14ac:dyDescent="0.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5" s="9" customFormat="1" ht="18.75" x14ac:dyDescent="0.3">
      <c r="B4" s="1"/>
      <c r="E4" s="10"/>
      <c r="F4" s="10"/>
      <c r="J4" s="14" t="s">
        <v>0</v>
      </c>
    </row>
    <row r="5" spans="1:15" ht="15.75" x14ac:dyDescent="0.2">
      <c r="A5" s="98" t="s">
        <v>93</v>
      </c>
      <c r="B5" s="98" t="s">
        <v>94</v>
      </c>
      <c r="C5" s="98" t="s">
        <v>68</v>
      </c>
      <c r="D5" s="98"/>
      <c r="E5" s="98"/>
      <c r="F5" s="98"/>
      <c r="G5" s="98"/>
      <c r="H5" s="94" t="s">
        <v>87</v>
      </c>
      <c r="I5" s="94"/>
      <c r="J5" s="95"/>
    </row>
    <row r="6" spans="1:15" ht="30" customHeight="1" x14ac:dyDescent="0.2">
      <c r="A6" s="98"/>
      <c r="B6" s="98"/>
      <c r="C6" s="99" t="s">
        <v>88</v>
      </c>
      <c r="D6" s="99" t="s">
        <v>89</v>
      </c>
      <c r="E6" s="99" t="s">
        <v>90</v>
      </c>
      <c r="F6" s="99" t="s">
        <v>91</v>
      </c>
      <c r="G6" s="101" t="s">
        <v>92</v>
      </c>
      <c r="H6" s="99" t="s">
        <v>88</v>
      </c>
      <c r="I6" s="99" t="s">
        <v>90</v>
      </c>
      <c r="J6" s="99" t="s">
        <v>91</v>
      </c>
    </row>
    <row r="7" spans="1:15" ht="102" customHeight="1" x14ac:dyDescent="0.2">
      <c r="A7" s="98"/>
      <c r="B7" s="64" t="s">
        <v>95</v>
      </c>
      <c r="C7" s="100"/>
      <c r="D7" s="100"/>
      <c r="E7" s="95"/>
      <c r="F7" s="95"/>
      <c r="G7" s="102"/>
      <c r="H7" s="100"/>
      <c r="I7" s="95"/>
      <c r="J7" s="95"/>
    </row>
    <row r="8" spans="1:15" s="11" customFormat="1" ht="15.75" x14ac:dyDescent="0.2">
      <c r="A8" s="98" t="s">
        <v>172</v>
      </c>
      <c r="B8" s="95"/>
      <c r="C8" s="95"/>
      <c r="D8" s="95"/>
      <c r="E8" s="95"/>
      <c r="F8" s="95"/>
      <c r="G8" s="95"/>
      <c r="H8" s="95"/>
      <c r="I8" s="95"/>
      <c r="J8" s="95"/>
    </row>
    <row r="9" spans="1:15" s="12" customFormat="1" ht="15.75" x14ac:dyDescent="0.2">
      <c r="A9" s="33" t="s">
        <v>96</v>
      </c>
      <c r="B9" s="34" t="s">
        <v>97</v>
      </c>
      <c r="C9" s="35">
        <f>+C10+C11</f>
        <v>43356800</v>
      </c>
      <c r="D9" s="35">
        <f t="shared" ref="D9:E9" si="0">+D10+D11</f>
        <v>21010437</v>
      </c>
      <c r="E9" s="35">
        <f t="shared" si="0"/>
        <v>20004074.100000001</v>
      </c>
      <c r="F9" s="30">
        <f>+E9/C9*100</f>
        <v>46.138262279504026</v>
      </c>
      <c r="G9" s="30">
        <f>+E9/D9*100</f>
        <v>95.210176256686154</v>
      </c>
      <c r="H9" s="36">
        <f>+H10+H11</f>
        <v>200000</v>
      </c>
      <c r="I9" s="36">
        <f>+I10+I11</f>
        <v>2853213.77</v>
      </c>
      <c r="J9" s="20">
        <f>+I9/H9*100</f>
        <v>1426.6068849999999</v>
      </c>
      <c r="L9" s="89"/>
      <c r="M9" s="89"/>
      <c r="N9" s="90"/>
      <c r="O9" s="90"/>
    </row>
    <row r="10" spans="1:15" s="13" customFormat="1" ht="63" x14ac:dyDescent="0.2">
      <c r="A10" s="37" t="s">
        <v>99</v>
      </c>
      <c r="B10" s="38" t="s">
        <v>98</v>
      </c>
      <c r="C10" s="56">
        <v>35371300</v>
      </c>
      <c r="D10" s="56">
        <v>16850277</v>
      </c>
      <c r="E10" s="56">
        <v>16277348.34</v>
      </c>
      <c r="F10" s="40">
        <f t="shared" ref="F10:F76" si="1">+E10/C10*100</f>
        <v>46.018518799139414</v>
      </c>
      <c r="G10" s="40">
        <f t="shared" ref="G10:G76" si="2">+E10/D10*100</f>
        <v>96.599885806031565</v>
      </c>
      <c r="H10" s="56">
        <v>200000</v>
      </c>
      <c r="I10" s="56">
        <v>2853213.77</v>
      </c>
      <c r="J10" s="24">
        <f>+I10/H10*100</f>
        <v>1426.6068849999999</v>
      </c>
      <c r="L10" s="91"/>
      <c r="M10" s="92"/>
      <c r="N10" s="92"/>
      <c r="O10" s="92"/>
    </row>
    <row r="11" spans="1:15" s="13" customFormat="1" ht="45" customHeight="1" x14ac:dyDescent="0.2">
      <c r="A11" s="37" t="s">
        <v>101</v>
      </c>
      <c r="B11" s="38" t="s">
        <v>100</v>
      </c>
      <c r="C11" s="56">
        <v>7985500</v>
      </c>
      <c r="D11" s="56">
        <v>4160160</v>
      </c>
      <c r="E11" s="56">
        <v>3726725.76</v>
      </c>
      <c r="F11" s="40">
        <f t="shared" si="1"/>
        <v>46.668658944336606</v>
      </c>
      <c r="G11" s="40">
        <f t="shared" si="2"/>
        <v>89.581308411214948</v>
      </c>
      <c r="H11" s="41"/>
      <c r="I11" s="41"/>
      <c r="J11" s="20"/>
      <c r="L11" s="91"/>
      <c r="M11" s="92"/>
      <c r="N11" s="92"/>
      <c r="O11" s="92"/>
    </row>
    <row r="12" spans="1:15" s="12" customFormat="1" ht="15.75" x14ac:dyDescent="0.2">
      <c r="A12" s="42" t="s">
        <v>102</v>
      </c>
      <c r="B12" s="34" t="s">
        <v>103</v>
      </c>
      <c r="C12" s="35">
        <f>+C13+C14+C15+C16+C17+C18+C19+C20+C21+C22</f>
        <v>205784369.53999999</v>
      </c>
      <c r="D12" s="35">
        <f>+D13+D14+D15+D16+D17+D18+D19+D20+D21+D22</f>
        <v>111904897.53999999</v>
      </c>
      <c r="E12" s="35">
        <f>+E13+E14+E15+E16+E17+E18+E19+E20+E21+E22</f>
        <v>94840900.430000007</v>
      </c>
      <c r="F12" s="30">
        <f t="shared" si="1"/>
        <v>46.087514149885422</v>
      </c>
      <c r="G12" s="30">
        <f t="shared" si="2"/>
        <v>84.75134021377346</v>
      </c>
      <c r="H12" s="35">
        <f>+H13+H14+H15+H16+H17+H18+H19+H20+H21+H22</f>
        <v>5644046.04</v>
      </c>
      <c r="I12" s="35">
        <f>+I13+I14+I15+I16+I17+I18+I19+I20+I21+I22</f>
        <v>4681834.22</v>
      </c>
      <c r="J12" s="20">
        <f>+I12/H12*100</f>
        <v>82.951736871373924</v>
      </c>
      <c r="L12" s="90"/>
      <c r="M12" s="90"/>
      <c r="N12" s="90"/>
      <c r="O12" s="90"/>
    </row>
    <row r="13" spans="1:15" s="13" customFormat="1" ht="15.75" x14ac:dyDescent="0.2">
      <c r="A13" s="37" t="s">
        <v>104</v>
      </c>
      <c r="B13" s="43" t="s">
        <v>108</v>
      </c>
      <c r="C13" s="56">
        <v>34025590</v>
      </c>
      <c r="D13" s="56">
        <v>16170690</v>
      </c>
      <c r="E13" s="56">
        <v>15241688.439999998</v>
      </c>
      <c r="F13" s="40">
        <f t="shared" si="1"/>
        <v>44.794780751781225</v>
      </c>
      <c r="G13" s="40">
        <f t="shared" si="2"/>
        <v>94.255028325940316</v>
      </c>
      <c r="H13" s="56">
        <v>2200000</v>
      </c>
      <c r="I13" s="56">
        <v>965995.12</v>
      </c>
      <c r="J13" s="24">
        <f>+I13/H13*100</f>
        <v>43.908869090909093</v>
      </c>
      <c r="L13" s="92"/>
      <c r="M13" s="92"/>
      <c r="N13" s="92"/>
      <c r="O13" s="92"/>
    </row>
    <row r="14" spans="1:15" s="13" customFormat="1" ht="31.5" x14ac:dyDescent="0.2">
      <c r="A14" s="37" t="s">
        <v>105</v>
      </c>
      <c r="B14" s="43" t="s">
        <v>109</v>
      </c>
      <c r="C14" s="56">
        <v>44326209.539999999</v>
      </c>
      <c r="D14" s="56">
        <v>19731309.539999999</v>
      </c>
      <c r="E14" s="56">
        <v>18868146.840000004</v>
      </c>
      <c r="F14" s="40">
        <f t="shared" si="1"/>
        <v>42.566569611537339</v>
      </c>
      <c r="G14" s="40">
        <f t="shared" si="2"/>
        <v>95.625416051326127</v>
      </c>
      <c r="H14" s="56">
        <v>2800000</v>
      </c>
      <c r="I14" s="56">
        <v>3071045.88</v>
      </c>
      <c r="J14" s="24">
        <f>+I14/H14*100</f>
        <v>109.68020999999999</v>
      </c>
      <c r="L14" s="93"/>
      <c r="M14" s="92"/>
      <c r="N14" s="92"/>
      <c r="O14" s="92"/>
    </row>
    <row r="15" spans="1:15" s="13" customFormat="1" ht="31.5" x14ac:dyDescent="0.2">
      <c r="A15" s="37" t="s">
        <v>105</v>
      </c>
      <c r="B15" s="43" t="s">
        <v>110</v>
      </c>
      <c r="C15" s="56">
        <v>99191300</v>
      </c>
      <c r="D15" s="56">
        <v>60831900</v>
      </c>
      <c r="E15" s="56">
        <v>47172385.57</v>
      </c>
      <c r="F15" s="40">
        <f t="shared" si="1"/>
        <v>47.556978858024848</v>
      </c>
      <c r="G15" s="40">
        <f t="shared" si="2"/>
        <v>77.545474611182613</v>
      </c>
      <c r="H15" s="41"/>
      <c r="I15" s="41"/>
      <c r="J15" s="24"/>
    </row>
    <row r="16" spans="1:15" s="13" customFormat="1" ht="31.5" x14ac:dyDescent="0.2">
      <c r="A16" s="37" t="s">
        <v>106</v>
      </c>
      <c r="B16" s="43" t="s">
        <v>111</v>
      </c>
      <c r="C16" s="56">
        <v>7024400</v>
      </c>
      <c r="D16" s="56">
        <v>3582300</v>
      </c>
      <c r="E16" s="56">
        <v>3254628.5299999993</v>
      </c>
      <c r="F16" s="40">
        <f t="shared" si="1"/>
        <v>46.33318902682079</v>
      </c>
      <c r="G16" s="40">
        <f t="shared" si="2"/>
        <v>90.853042179605254</v>
      </c>
      <c r="H16" s="56">
        <v>50000</v>
      </c>
      <c r="I16" s="56">
        <v>153758.75</v>
      </c>
      <c r="J16" s="24">
        <f>+I16/H16*100</f>
        <v>307.51750000000004</v>
      </c>
    </row>
    <row r="17" spans="1:13" s="13" customFormat="1" ht="23.25" customHeight="1" x14ac:dyDescent="0.2">
      <c r="A17" s="37" t="s">
        <v>107</v>
      </c>
      <c r="B17" s="43" t="s">
        <v>112</v>
      </c>
      <c r="C17" s="56">
        <v>13889500</v>
      </c>
      <c r="D17" s="56">
        <v>7902300</v>
      </c>
      <c r="E17" s="56">
        <v>7292499.4300000006</v>
      </c>
      <c r="F17" s="40">
        <f t="shared" si="1"/>
        <v>52.503685733827723</v>
      </c>
      <c r="G17" s="40">
        <f t="shared" si="2"/>
        <v>92.283252091163334</v>
      </c>
      <c r="H17" s="56">
        <v>500000</v>
      </c>
      <c r="I17" s="56">
        <v>390938.43</v>
      </c>
      <c r="J17" s="24">
        <f>+I17/H17*100</f>
        <v>78.187685999999999</v>
      </c>
    </row>
    <row r="18" spans="1:13" s="13" customFormat="1" ht="25.5" customHeight="1" x14ac:dyDescent="0.2">
      <c r="A18" s="37" t="s">
        <v>113</v>
      </c>
      <c r="B18" s="43" t="s">
        <v>116</v>
      </c>
      <c r="C18" s="56">
        <v>5549460</v>
      </c>
      <c r="D18" s="56">
        <v>2730918</v>
      </c>
      <c r="E18" s="56">
        <v>2305798.09</v>
      </c>
      <c r="F18" s="40">
        <f t="shared" si="1"/>
        <v>41.549954229780909</v>
      </c>
      <c r="G18" s="40">
        <f t="shared" si="2"/>
        <v>84.433076716327619</v>
      </c>
      <c r="H18" s="41"/>
      <c r="I18" s="41"/>
      <c r="J18" s="24"/>
    </row>
    <row r="19" spans="1:13" s="13" customFormat="1" ht="25.5" customHeight="1" x14ac:dyDescent="0.2">
      <c r="A19" s="37" t="s">
        <v>216</v>
      </c>
      <c r="B19" s="43">
        <v>1142</v>
      </c>
      <c r="C19" s="56">
        <v>5000</v>
      </c>
      <c r="D19" s="56">
        <v>5000</v>
      </c>
      <c r="E19" s="56">
        <v>0</v>
      </c>
      <c r="F19" s="40">
        <f t="shared" ref="F19" si="3">+E19/C19*100</f>
        <v>0</v>
      </c>
      <c r="G19" s="40">
        <f t="shared" ref="G19" si="4">+E19/D19*100</f>
        <v>0</v>
      </c>
      <c r="H19" s="41"/>
      <c r="I19" s="41"/>
      <c r="J19" s="24"/>
    </row>
    <row r="20" spans="1:13" s="13" customFormat="1" ht="33" customHeight="1" x14ac:dyDescent="0.2">
      <c r="A20" s="37" t="s">
        <v>114</v>
      </c>
      <c r="B20" s="43" t="s">
        <v>117</v>
      </c>
      <c r="C20" s="56">
        <v>499910</v>
      </c>
      <c r="D20" s="56">
        <v>280710</v>
      </c>
      <c r="E20" s="56">
        <v>170776.54999999996</v>
      </c>
      <c r="F20" s="40">
        <f t="shared" si="1"/>
        <v>34.161459062631266</v>
      </c>
      <c r="G20" s="40">
        <f t="shared" si="2"/>
        <v>60.837358840084057</v>
      </c>
      <c r="H20" s="56">
        <v>94046.04</v>
      </c>
      <c r="I20" s="56">
        <v>100096.04</v>
      </c>
      <c r="J20" s="24">
        <f>+I20/H20*100</f>
        <v>106.43301940198651</v>
      </c>
      <c r="L20" s="87"/>
    </row>
    <row r="21" spans="1:13" s="13" customFormat="1" ht="31.5" x14ac:dyDescent="0.2">
      <c r="A21" s="37" t="s">
        <v>115</v>
      </c>
      <c r="B21" s="43" t="s">
        <v>118</v>
      </c>
      <c r="C21" s="56">
        <v>1105000</v>
      </c>
      <c r="D21" s="56">
        <v>585770</v>
      </c>
      <c r="E21" s="56">
        <v>465962.39</v>
      </c>
      <c r="F21" s="40">
        <f t="shared" si="1"/>
        <v>42.16854208144796</v>
      </c>
      <c r="G21" s="40">
        <f t="shared" si="2"/>
        <v>79.546987725557813</v>
      </c>
      <c r="H21" s="41"/>
      <c r="I21" s="41"/>
      <c r="J21" s="24"/>
    </row>
    <row r="22" spans="1:13" s="13" customFormat="1" ht="47.25" x14ac:dyDescent="0.2">
      <c r="A22" s="37" t="s">
        <v>217</v>
      </c>
      <c r="B22" s="43">
        <v>1200</v>
      </c>
      <c r="C22" s="56">
        <v>168000</v>
      </c>
      <c r="D22" s="56">
        <v>84000</v>
      </c>
      <c r="E22" s="56">
        <v>69014.59</v>
      </c>
      <c r="F22" s="40">
        <f t="shared" ref="F22" si="5">+E22/C22*100</f>
        <v>41.08011309523809</v>
      </c>
      <c r="G22" s="40">
        <f t="shared" ref="G22" si="6">+E22/D22*100</f>
        <v>82.16022619047618</v>
      </c>
      <c r="H22" s="41"/>
      <c r="I22" s="41"/>
      <c r="J22" s="24"/>
    </row>
    <row r="23" spans="1:13" s="12" customFormat="1" ht="15.75" x14ac:dyDescent="0.2">
      <c r="A23" s="45" t="s">
        <v>119</v>
      </c>
      <c r="B23" s="42">
        <v>2000</v>
      </c>
      <c r="C23" s="35">
        <f>+C24+C25+C26+C27+C28+C29</f>
        <v>14705249.99</v>
      </c>
      <c r="D23" s="35">
        <f t="shared" ref="D23:E23" si="7">+D24+D25+D26+D27+D28+D29</f>
        <v>9571949.9900000002</v>
      </c>
      <c r="E23" s="35">
        <f t="shared" si="7"/>
        <v>6045101.1200000001</v>
      </c>
      <c r="F23" s="30">
        <f t="shared" si="1"/>
        <v>41.108455307531969</v>
      </c>
      <c r="G23" s="30">
        <f t="shared" si="2"/>
        <v>63.154332464288188</v>
      </c>
      <c r="H23" s="35">
        <f>+H24+H25+H26+H27+H28+H29</f>
        <v>74610</v>
      </c>
      <c r="I23" s="35">
        <f t="shared" ref="I23" si="8">+I24+I25+I26+I27+I28+I29</f>
        <v>74610</v>
      </c>
      <c r="J23" s="20"/>
      <c r="L23" s="86"/>
      <c r="M23" s="86"/>
    </row>
    <row r="24" spans="1:13" s="13" customFormat="1" ht="31.5" x14ac:dyDescent="0.2">
      <c r="A24" s="37" t="s">
        <v>120</v>
      </c>
      <c r="B24" s="43" t="s">
        <v>129</v>
      </c>
      <c r="C24" s="56">
        <v>8762000</v>
      </c>
      <c r="D24" s="56">
        <v>4660400</v>
      </c>
      <c r="E24" s="56">
        <v>2788741.48</v>
      </c>
      <c r="F24" s="40">
        <f t="shared" si="1"/>
        <v>31.827681807806435</v>
      </c>
      <c r="G24" s="40">
        <f t="shared" si="2"/>
        <v>59.839101364689725</v>
      </c>
      <c r="H24" s="41"/>
      <c r="I24" s="41"/>
      <c r="J24" s="24"/>
    </row>
    <row r="25" spans="1:13" s="13" customFormat="1" ht="47.25" x14ac:dyDescent="0.2">
      <c r="A25" s="37" t="s">
        <v>121</v>
      </c>
      <c r="B25" s="43" t="s">
        <v>130</v>
      </c>
      <c r="C25" s="56">
        <v>752000</v>
      </c>
      <c r="D25" s="56">
        <v>441200</v>
      </c>
      <c r="E25" s="56">
        <v>436859.33</v>
      </c>
      <c r="F25" s="40">
        <f t="shared" si="1"/>
        <v>58.092996010638295</v>
      </c>
      <c r="G25" s="40">
        <f t="shared" si="2"/>
        <v>99.016167271078885</v>
      </c>
      <c r="H25" s="41"/>
      <c r="I25" s="41"/>
      <c r="J25" s="24"/>
    </row>
    <row r="26" spans="1:13" s="13" customFormat="1" ht="47.25" x14ac:dyDescent="0.2">
      <c r="A26" s="37" t="s">
        <v>122</v>
      </c>
      <c r="B26" s="43" t="s">
        <v>131</v>
      </c>
      <c r="C26" s="56">
        <v>168000</v>
      </c>
      <c r="D26" s="56">
        <v>88500</v>
      </c>
      <c r="E26" s="56">
        <v>65059.91</v>
      </c>
      <c r="F26" s="40">
        <f t="shared" si="1"/>
        <v>38.726136904761901</v>
      </c>
      <c r="G26" s="40">
        <f t="shared" si="2"/>
        <v>73.514022598870071</v>
      </c>
      <c r="H26" s="41"/>
      <c r="I26" s="41"/>
      <c r="J26" s="24"/>
    </row>
    <row r="27" spans="1:13" s="13" customFormat="1" ht="39.75" customHeight="1" x14ac:dyDescent="0.2">
      <c r="A27" s="37" t="s">
        <v>123</v>
      </c>
      <c r="B27" s="43" t="s">
        <v>132</v>
      </c>
      <c r="C27" s="56">
        <v>360000</v>
      </c>
      <c r="D27" s="56">
        <v>240000</v>
      </c>
      <c r="E27" s="56">
        <v>176977.52</v>
      </c>
      <c r="F27" s="40">
        <f t="shared" si="1"/>
        <v>49.160422222222223</v>
      </c>
      <c r="G27" s="40">
        <f t="shared" si="2"/>
        <v>73.740633333333321</v>
      </c>
      <c r="H27" s="41"/>
      <c r="I27" s="41"/>
      <c r="J27" s="24"/>
    </row>
    <row r="28" spans="1:13" s="13" customFormat="1" ht="31.5" x14ac:dyDescent="0.2">
      <c r="A28" s="37" t="s">
        <v>124</v>
      </c>
      <c r="B28" s="43" t="s">
        <v>133</v>
      </c>
      <c r="C28" s="56">
        <v>48000</v>
      </c>
      <c r="D28" s="56">
        <v>26600</v>
      </c>
      <c r="E28" s="56">
        <v>25200</v>
      </c>
      <c r="F28" s="40">
        <f t="shared" si="1"/>
        <v>52.5</v>
      </c>
      <c r="G28" s="40">
        <f t="shared" si="2"/>
        <v>94.73684210526315</v>
      </c>
      <c r="H28" s="41"/>
      <c r="I28" s="41"/>
      <c r="J28" s="24"/>
    </row>
    <row r="29" spans="1:13" s="13" customFormat="1" ht="15.75" x14ac:dyDescent="0.2">
      <c r="A29" s="37" t="s">
        <v>125</v>
      </c>
      <c r="B29" s="43" t="s">
        <v>134</v>
      </c>
      <c r="C29" s="56">
        <v>4615249.99</v>
      </c>
      <c r="D29" s="56">
        <v>4115249.99</v>
      </c>
      <c r="E29" s="56">
        <v>2552262.88</v>
      </c>
      <c r="F29" s="40">
        <f t="shared" si="1"/>
        <v>55.300642121879939</v>
      </c>
      <c r="G29" s="40">
        <f t="shared" si="2"/>
        <v>62.019631521826447</v>
      </c>
      <c r="H29" s="56">
        <v>74610</v>
      </c>
      <c r="I29" s="56">
        <v>74610</v>
      </c>
      <c r="J29" s="24">
        <f>+I29/H29*100</f>
        <v>100</v>
      </c>
    </row>
    <row r="30" spans="1:13" s="12" customFormat="1" ht="15.75" x14ac:dyDescent="0.2">
      <c r="A30" s="45" t="s">
        <v>126</v>
      </c>
      <c r="B30" s="42">
        <v>3000</v>
      </c>
      <c r="C30" s="35">
        <f>C31+C32+C33+C34+C35+C36+C37</f>
        <v>5297500</v>
      </c>
      <c r="D30" s="35">
        <f>D31+D32+D33+D34+D35+D36+D37</f>
        <v>3554100</v>
      </c>
      <c r="E30" s="35">
        <f>E31+E32+E33+E34+E35+E36+E37</f>
        <v>3192009.3099999996</v>
      </c>
      <c r="F30" s="30">
        <f t="shared" si="1"/>
        <v>60.25501293062765</v>
      </c>
      <c r="G30" s="30">
        <f t="shared" si="2"/>
        <v>89.812028642975704</v>
      </c>
      <c r="H30" s="35">
        <f>H31+H32+H33+H34+H35+H36+H37</f>
        <v>7200</v>
      </c>
      <c r="I30" s="35"/>
      <c r="J30" s="20"/>
    </row>
    <row r="31" spans="1:13" s="13" customFormat="1" ht="31.5" x14ac:dyDescent="0.2">
      <c r="A31" s="31" t="s">
        <v>186</v>
      </c>
      <c r="B31" s="41">
        <v>3032</v>
      </c>
      <c r="C31" s="56">
        <v>20000</v>
      </c>
      <c r="D31" s="56">
        <v>8500</v>
      </c>
      <c r="E31" s="56">
        <v>4051.84</v>
      </c>
      <c r="F31" s="40">
        <f t="shared" si="1"/>
        <v>20.2592</v>
      </c>
      <c r="G31" s="40">
        <f t="shared" si="2"/>
        <v>47.668705882352938</v>
      </c>
      <c r="H31" s="46"/>
      <c r="I31" s="46"/>
      <c r="J31" s="24"/>
    </row>
    <row r="32" spans="1:13" s="13" customFormat="1" ht="31.5" x14ac:dyDescent="0.2">
      <c r="A32" s="31" t="s">
        <v>187</v>
      </c>
      <c r="B32" s="41">
        <v>3035</v>
      </c>
      <c r="C32" s="56">
        <v>20000</v>
      </c>
      <c r="D32" s="56">
        <v>8400</v>
      </c>
      <c r="E32" s="56">
        <v>7247.91</v>
      </c>
      <c r="F32" s="40">
        <f t="shared" si="1"/>
        <v>36.239550000000001</v>
      </c>
      <c r="G32" s="40">
        <f t="shared" si="2"/>
        <v>86.284642857142856</v>
      </c>
      <c r="H32" s="46"/>
      <c r="I32" s="46"/>
      <c r="J32" s="24"/>
    </row>
    <row r="33" spans="1:10" s="13" customFormat="1" ht="78.75" x14ac:dyDescent="0.2">
      <c r="A33" s="31" t="s">
        <v>196</v>
      </c>
      <c r="B33" s="32" t="s">
        <v>197</v>
      </c>
      <c r="C33" s="56">
        <v>300000</v>
      </c>
      <c r="D33" s="56">
        <v>215000</v>
      </c>
      <c r="E33" s="56">
        <v>155858.29999999999</v>
      </c>
      <c r="F33" s="40">
        <f t="shared" si="1"/>
        <v>51.952766666666662</v>
      </c>
      <c r="G33" s="40">
        <f t="shared" si="2"/>
        <v>72.49223255813952</v>
      </c>
      <c r="H33" s="46"/>
      <c r="I33" s="46"/>
      <c r="J33" s="24"/>
    </row>
    <row r="34" spans="1:10" s="13" customFormat="1" ht="47.25" x14ac:dyDescent="0.2">
      <c r="A34" s="31" t="s">
        <v>188</v>
      </c>
      <c r="B34" s="41">
        <v>3192</v>
      </c>
      <c r="C34" s="56">
        <v>50000</v>
      </c>
      <c r="D34" s="56">
        <v>37500</v>
      </c>
      <c r="E34" s="56">
        <v>0</v>
      </c>
      <c r="F34" s="40">
        <f t="shared" si="1"/>
        <v>0</v>
      </c>
      <c r="G34" s="40">
        <f t="shared" si="2"/>
        <v>0</v>
      </c>
      <c r="H34" s="46"/>
      <c r="I34" s="46"/>
      <c r="J34" s="24"/>
    </row>
    <row r="35" spans="1:10" s="13" customFormat="1" ht="15.75" x14ac:dyDescent="0.2">
      <c r="A35" s="31" t="s">
        <v>198</v>
      </c>
      <c r="B35" s="41">
        <v>3210</v>
      </c>
      <c r="C35" s="56">
        <v>20000</v>
      </c>
      <c r="D35" s="56">
        <v>20000</v>
      </c>
      <c r="E35" s="56">
        <v>10630.83</v>
      </c>
      <c r="F35" s="40">
        <f t="shared" si="1"/>
        <v>53.154150000000001</v>
      </c>
      <c r="G35" s="40">
        <f t="shared" si="2"/>
        <v>53.154150000000001</v>
      </c>
      <c r="H35" s="46"/>
      <c r="I35" s="46"/>
      <c r="J35" s="24"/>
    </row>
    <row r="36" spans="1:10" s="13" customFormat="1" ht="31.5" x14ac:dyDescent="0.2">
      <c r="A36" s="37" t="s">
        <v>127</v>
      </c>
      <c r="B36" s="43" t="s">
        <v>135</v>
      </c>
      <c r="C36" s="56">
        <v>2837500</v>
      </c>
      <c r="D36" s="56">
        <v>1474700</v>
      </c>
      <c r="E36" s="56">
        <v>1308088.43</v>
      </c>
      <c r="F36" s="40">
        <f t="shared" si="1"/>
        <v>46.100032775330398</v>
      </c>
      <c r="G36" s="40">
        <f t="shared" si="2"/>
        <v>88.702002441174471</v>
      </c>
      <c r="H36" s="57">
        <v>7200</v>
      </c>
      <c r="I36" s="57">
        <v>0</v>
      </c>
      <c r="J36" s="24"/>
    </row>
    <row r="37" spans="1:10" s="13" customFormat="1" ht="31.5" x14ac:dyDescent="0.2">
      <c r="A37" s="37" t="s">
        <v>128</v>
      </c>
      <c r="B37" s="43" t="s">
        <v>136</v>
      </c>
      <c r="C37" s="56">
        <v>2050000</v>
      </c>
      <c r="D37" s="56">
        <v>1790000</v>
      </c>
      <c r="E37" s="56">
        <v>1706132</v>
      </c>
      <c r="F37" s="40">
        <f t="shared" si="1"/>
        <v>83.225951219512197</v>
      </c>
      <c r="G37" s="40">
        <f t="shared" si="2"/>
        <v>95.314636871508384</v>
      </c>
      <c r="H37" s="41"/>
      <c r="I37" s="41"/>
      <c r="J37" s="24"/>
    </row>
    <row r="38" spans="1:10" s="12" customFormat="1" ht="15.75" x14ac:dyDescent="0.2">
      <c r="A38" s="45" t="s">
        <v>137</v>
      </c>
      <c r="B38" s="47" t="s">
        <v>155</v>
      </c>
      <c r="C38" s="48">
        <f>+C39+C40+C41+C42+C43</f>
        <v>12323500</v>
      </c>
      <c r="D38" s="48">
        <f t="shared" ref="D38:I38" si="9">+D39+D40+D41+D42+D43</f>
        <v>6052700</v>
      </c>
      <c r="E38" s="48">
        <f t="shared" si="9"/>
        <v>5463545.5800000001</v>
      </c>
      <c r="F38" s="30">
        <f t="shared" si="1"/>
        <v>44.334365886314764</v>
      </c>
      <c r="G38" s="30">
        <f t="shared" si="2"/>
        <v>90.266254398863325</v>
      </c>
      <c r="H38" s="48">
        <f>+H39+H40+H41+H42+H43</f>
        <v>30000</v>
      </c>
      <c r="I38" s="48">
        <f t="shared" si="9"/>
        <v>40118.75</v>
      </c>
      <c r="J38" s="20">
        <f>+I38/H38*100</f>
        <v>133.72916666666669</v>
      </c>
    </row>
    <row r="39" spans="1:10" s="13" customFormat="1" ht="15.75" x14ac:dyDescent="0.2">
      <c r="A39" s="37" t="s">
        <v>138</v>
      </c>
      <c r="B39" s="43" t="s">
        <v>156</v>
      </c>
      <c r="C39" s="56">
        <v>4341000</v>
      </c>
      <c r="D39" s="56">
        <v>2170600</v>
      </c>
      <c r="E39" s="56">
        <v>1986054.57</v>
      </c>
      <c r="F39" s="40">
        <f t="shared" si="1"/>
        <v>45.751084312370423</v>
      </c>
      <c r="G39" s="40">
        <f t="shared" si="2"/>
        <v>91.497953100525208</v>
      </c>
      <c r="H39" s="56">
        <v>5000</v>
      </c>
      <c r="I39" s="56">
        <v>38698.75</v>
      </c>
      <c r="J39" s="20">
        <f t="shared" ref="J39:J67" si="10">+I39/H39*100</f>
        <v>773.97500000000002</v>
      </c>
    </row>
    <row r="40" spans="1:10" s="13" customFormat="1" ht="15.75" x14ac:dyDescent="0.2">
      <c r="A40" s="37" t="s">
        <v>139</v>
      </c>
      <c r="B40" s="43" t="s">
        <v>157</v>
      </c>
      <c r="C40" s="56">
        <v>204000</v>
      </c>
      <c r="D40" s="56">
        <v>106200</v>
      </c>
      <c r="E40" s="56">
        <v>94595.96</v>
      </c>
      <c r="F40" s="40">
        <f t="shared" si="1"/>
        <v>46.370568627450979</v>
      </c>
      <c r="G40" s="40">
        <f t="shared" si="2"/>
        <v>89.073408662900206</v>
      </c>
      <c r="H40" s="56">
        <v>5000</v>
      </c>
      <c r="I40" s="56">
        <v>0</v>
      </c>
      <c r="J40" s="20">
        <f t="shared" si="10"/>
        <v>0</v>
      </c>
    </row>
    <row r="41" spans="1:10" s="13" customFormat="1" ht="31.5" x14ac:dyDescent="0.2">
      <c r="A41" s="37" t="s">
        <v>140</v>
      </c>
      <c r="B41" s="43" t="s">
        <v>158</v>
      </c>
      <c r="C41" s="56">
        <v>6291000</v>
      </c>
      <c r="D41" s="56">
        <v>3051000</v>
      </c>
      <c r="E41" s="56">
        <v>2771206.05</v>
      </c>
      <c r="F41" s="40">
        <f t="shared" si="1"/>
        <v>44.050326657129233</v>
      </c>
      <c r="G41" s="40">
        <f t="shared" si="2"/>
        <v>90.82943461160275</v>
      </c>
      <c r="H41" s="56">
        <v>20000</v>
      </c>
      <c r="I41" s="56">
        <v>1420</v>
      </c>
      <c r="J41" s="20">
        <f t="shared" si="10"/>
        <v>7.1</v>
      </c>
    </row>
    <row r="42" spans="1:10" s="13" customFormat="1" ht="31.5" x14ac:dyDescent="0.2">
      <c r="A42" s="37" t="s">
        <v>141</v>
      </c>
      <c r="B42" s="43" t="s">
        <v>159</v>
      </c>
      <c r="C42" s="56">
        <v>1387500</v>
      </c>
      <c r="D42" s="56">
        <v>624900</v>
      </c>
      <c r="E42" s="56">
        <v>596689</v>
      </c>
      <c r="F42" s="40">
        <f t="shared" si="1"/>
        <v>43.004612612612611</v>
      </c>
      <c r="G42" s="40">
        <f t="shared" si="2"/>
        <v>95.485517682829254</v>
      </c>
      <c r="H42" s="41"/>
      <c r="I42" s="41"/>
      <c r="J42" s="20"/>
    </row>
    <row r="43" spans="1:10" s="13" customFormat="1" ht="15.75" x14ac:dyDescent="0.2">
      <c r="A43" s="31" t="s">
        <v>199</v>
      </c>
      <c r="B43" s="43">
        <v>4082</v>
      </c>
      <c r="C43" s="56">
        <v>100000</v>
      </c>
      <c r="D43" s="56">
        <v>100000</v>
      </c>
      <c r="E43" s="56">
        <v>15000</v>
      </c>
      <c r="F43" s="40">
        <f t="shared" si="1"/>
        <v>15</v>
      </c>
      <c r="G43" s="40">
        <f t="shared" si="2"/>
        <v>15</v>
      </c>
      <c r="H43" s="41"/>
      <c r="I43" s="41"/>
      <c r="J43" s="20"/>
    </row>
    <row r="44" spans="1:10" s="12" customFormat="1" ht="15.75" x14ac:dyDescent="0.2">
      <c r="A44" s="45" t="s">
        <v>142</v>
      </c>
      <c r="B44" s="47" t="s">
        <v>160</v>
      </c>
      <c r="C44" s="48">
        <f>+C46+C47+C45</f>
        <v>3974200</v>
      </c>
      <c r="D44" s="48">
        <f t="shared" ref="D44:E44" si="11">+D46+D47+D45</f>
        <v>2395345</v>
      </c>
      <c r="E44" s="48">
        <f t="shared" si="11"/>
        <v>1986076.73</v>
      </c>
      <c r="F44" s="30">
        <f t="shared" si="1"/>
        <v>49.974252176538677</v>
      </c>
      <c r="G44" s="30">
        <f t="shared" si="2"/>
        <v>82.914015726335876</v>
      </c>
      <c r="H44" s="48">
        <f>+H46+H47+H45</f>
        <v>30000</v>
      </c>
      <c r="I44" s="48">
        <f t="shared" ref="I44" si="12">+I46+I47+I45</f>
        <v>128760</v>
      </c>
      <c r="J44" s="20">
        <f t="shared" si="10"/>
        <v>429.2</v>
      </c>
    </row>
    <row r="45" spans="1:10" s="53" customFormat="1" ht="31.5" x14ac:dyDescent="0.2">
      <c r="A45" s="37" t="s">
        <v>204</v>
      </c>
      <c r="B45" s="43">
        <v>5011</v>
      </c>
      <c r="C45" s="56">
        <v>450000</v>
      </c>
      <c r="D45" s="56">
        <v>450000</v>
      </c>
      <c r="E45" s="56">
        <v>449294</v>
      </c>
      <c r="F45" s="40">
        <f t="shared" si="1"/>
        <v>99.843111111111114</v>
      </c>
      <c r="G45" s="40">
        <f t="shared" si="2"/>
        <v>99.843111111111114</v>
      </c>
      <c r="H45" s="57"/>
      <c r="I45" s="57"/>
      <c r="J45" s="20"/>
    </row>
    <row r="46" spans="1:10" s="13" customFormat="1" ht="36.75" customHeight="1" x14ac:dyDescent="0.2">
      <c r="A46" s="37" t="s">
        <v>143</v>
      </c>
      <c r="B46" s="43" t="s">
        <v>161</v>
      </c>
      <c r="C46" s="56">
        <v>2485000</v>
      </c>
      <c r="D46" s="56">
        <v>1393905</v>
      </c>
      <c r="E46" s="56">
        <v>1054614.93</v>
      </c>
      <c r="F46" s="40">
        <f t="shared" si="1"/>
        <v>42.439232595573436</v>
      </c>
      <c r="G46" s="40">
        <f t="shared" si="2"/>
        <v>75.65902482593863</v>
      </c>
      <c r="H46" s="56">
        <v>30000</v>
      </c>
      <c r="I46" s="56">
        <v>128760</v>
      </c>
      <c r="J46" s="20">
        <f t="shared" si="10"/>
        <v>429.2</v>
      </c>
    </row>
    <row r="47" spans="1:10" s="13" customFormat="1" ht="27" customHeight="1" x14ac:dyDescent="0.2">
      <c r="A47" s="37" t="s">
        <v>144</v>
      </c>
      <c r="B47" s="43" t="s">
        <v>162</v>
      </c>
      <c r="C47" s="56">
        <v>1039200</v>
      </c>
      <c r="D47" s="56">
        <v>551440</v>
      </c>
      <c r="E47" s="56">
        <v>482167.8</v>
      </c>
      <c r="F47" s="40">
        <f t="shared" si="1"/>
        <v>46.397979214780598</v>
      </c>
      <c r="G47" s="40">
        <f t="shared" si="2"/>
        <v>87.437944291310018</v>
      </c>
      <c r="H47" s="41"/>
      <c r="I47" s="41"/>
      <c r="J47" s="20"/>
    </row>
    <row r="48" spans="1:10" s="12" customFormat="1" ht="15.75" x14ac:dyDescent="0.2">
      <c r="A48" s="45" t="s">
        <v>145</v>
      </c>
      <c r="B48" s="47" t="s">
        <v>163</v>
      </c>
      <c r="C48" s="48">
        <f>+C50+C51+C49</f>
        <v>18587300</v>
      </c>
      <c r="D48" s="48">
        <f t="shared" ref="D48:E48" si="13">+D50+D51+D49</f>
        <v>9175170</v>
      </c>
      <c r="E48" s="48">
        <f t="shared" si="13"/>
        <v>7089725.8099999996</v>
      </c>
      <c r="F48" s="30">
        <f t="shared" si="1"/>
        <v>38.142849203488396</v>
      </c>
      <c r="G48" s="30">
        <f t="shared" si="2"/>
        <v>77.270784192554459</v>
      </c>
      <c r="H48" s="48">
        <f>H52+H51+H50+H49</f>
        <v>336635.6</v>
      </c>
      <c r="I48" s="48">
        <f>I52+I51+I50+I49</f>
        <v>34501.07</v>
      </c>
      <c r="J48" s="20">
        <f>+I48/H48*100</f>
        <v>10.24878830402964</v>
      </c>
    </row>
    <row r="49" spans="1:10" s="53" customFormat="1" ht="31.5" x14ac:dyDescent="0.2">
      <c r="A49" s="37" t="s">
        <v>205</v>
      </c>
      <c r="B49" s="43">
        <v>6013</v>
      </c>
      <c r="C49" s="56">
        <v>143500</v>
      </c>
      <c r="D49" s="56">
        <v>143500</v>
      </c>
      <c r="E49" s="56">
        <v>0</v>
      </c>
      <c r="F49" s="40">
        <f t="shared" si="1"/>
        <v>0</v>
      </c>
      <c r="G49" s="30"/>
      <c r="H49" s="48"/>
      <c r="I49" s="48"/>
      <c r="J49" s="20"/>
    </row>
    <row r="50" spans="1:10" s="13" customFormat="1" ht="15.75" x14ac:dyDescent="0.2">
      <c r="A50" s="37" t="s">
        <v>146</v>
      </c>
      <c r="B50" s="43" t="s">
        <v>164</v>
      </c>
      <c r="C50" s="56">
        <v>17643800</v>
      </c>
      <c r="D50" s="56">
        <v>8231670</v>
      </c>
      <c r="E50" s="56">
        <v>6289725.8099999996</v>
      </c>
      <c r="F50" s="40">
        <f t="shared" si="1"/>
        <v>35.648362654303497</v>
      </c>
      <c r="G50" s="40">
        <f t="shared" si="2"/>
        <v>76.408867337976375</v>
      </c>
      <c r="H50" s="56">
        <v>36635.599999999999</v>
      </c>
      <c r="I50" s="56">
        <v>34501.07</v>
      </c>
      <c r="J50" s="20">
        <f t="shared" si="10"/>
        <v>94.173618010896504</v>
      </c>
    </row>
    <row r="51" spans="1:10" s="13" customFormat="1" ht="94.5" x14ac:dyDescent="0.2">
      <c r="A51" s="31" t="s">
        <v>183</v>
      </c>
      <c r="B51" s="43">
        <v>6071</v>
      </c>
      <c r="C51" s="56">
        <v>800000</v>
      </c>
      <c r="D51" s="56">
        <v>800000</v>
      </c>
      <c r="E51" s="56">
        <v>800000</v>
      </c>
      <c r="F51" s="40">
        <f t="shared" si="1"/>
        <v>100</v>
      </c>
      <c r="G51" s="40">
        <f t="shared" si="2"/>
        <v>100</v>
      </c>
      <c r="H51" s="41"/>
      <c r="I51" s="41"/>
      <c r="J51" s="20"/>
    </row>
    <row r="52" spans="1:10" s="13" customFormat="1" ht="84" customHeight="1" x14ac:dyDescent="0.2">
      <c r="A52" s="31" t="s">
        <v>202</v>
      </c>
      <c r="B52" s="43">
        <v>6083</v>
      </c>
      <c r="C52" s="39"/>
      <c r="D52" s="39"/>
      <c r="E52" s="39"/>
      <c r="F52" s="40"/>
      <c r="G52" s="40"/>
      <c r="H52" s="56">
        <v>300000</v>
      </c>
      <c r="I52" s="56">
        <v>0</v>
      </c>
      <c r="J52" s="20"/>
    </row>
    <row r="53" spans="1:10" s="12" customFormat="1" ht="15.75" x14ac:dyDescent="0.2">
      <c r="A53" s="45" t="s">
        <v>147</v>
      </c>
      <c r="B53" s="47" t="s">
        <v>165</v>
      </c>
      <c r="C53" s="48">
        <f>+C54+C55+C56+C57+C58+C59+C60+C61+C62+C63+C64</f>
        <v>6416300</v>
      </c>
      <c r="D53" s="48">
        <f>+D54+D55+D56+D57+D58+D59+D60+D61+D62+D63+D64</f>
        <v>1729970</v>
      </c>
      <c r="E53" s="48">
        <f>+E54+E55+E56+E57+E58+E59+E60+E61+E62+E63+E64</f>
        <v>1360094.81</v>
      </c>
      <c r="F53" s="30">
        <f t="shared" si="1"/>
        <v>21.197494038620391</v>
      </c>
      <c r="G53" s="30">
        <f t="shared" si="2"/>
        <v>78.61956045480558</v>
      </c>
      <c r="H53" s="48">
        <f>+H54+H55+H56+H57+H58+H59+H60+H61+H62+H63+H64</f>
        <v>4331364.4000000004</v>
      </c>
      <c r="I53" s="48">
        <f>+I54+I55+I56+I57+I58+I59+I60+I61+I62+I63+I64</f>
        <v>1586607.08</v>
      </c>
      <c r="J53" s="20">
        <f t="shared" si="10"/>
        <v>36.630653380260505</v>
      </c>
    </row>
    <row r="54" spans="1:10" s="53" customFormat="1" ht="15.75" x14ac:dyDescent="0.2">
      <c r="A54" s="37" t="s">
        <v>209</v>
      </c>
      <c r="B54" s="61" t="s">
        <v>210</v>
      </c>
      <c r="C54" s="56">
        <v>50000</v>
      </c>
      <c r="D54" s="56">
        <v>50000</v>
      </c>
      <c r="E54" s="56">
        <v>49928.160000000003</v>
      </c>
      <c r="F54" s="40">
        <f t="shared" si="1"/>
        <v>99.856320000000011</v>
      </c>
      <c r="G54" s="40">
        <f t="shared" si="2"/>
        <v>99.856320000000011</v>
      </c>
      <c r="H54" s="56">
        <v>126450</v>
      </c>
      <c r="I54" s="56">
        <v>126433.64</v>
      </c>
      <c r="J54" s="20">
        <f t="shared" si="10"/>
        <v>99.987062079873468</v>
      </c>
    </row>
    <row r="55" spans="1:10" s="13" customFormat="1" ht="47.25" x14ac:dyDescent="0.2">
      <c r="A55" s="31" t="s">
        <v>203</v>
      </c>
      <c r="B55" s="43">
        <v>7361</v>
      </c>
      <c r="C55" s="44"/>
      <c r="D55" s="44"/>
      <c r="E55" s="44"/>
      <c r="F55" s="40"/>
      <c r="G55" s="40"/>
      <c r="H55" s="57"/>
      <c r="I55" s="57"/>
      <c r="J55" s="20"/>
    </row>
    <row r="56" spans="1:10" s="13" customFormat="1" ht="31.5" x14ac:dyDescent="0.2">
      <c r="A56" s="31" t="s">
        <v>211</v>
      </c>
      <c r="B56" s="43">
        <v>7325</v>
      </c>
      <c r="C56" s="44"/>
      <c r="D56" s="44"/>
      <c r="E56" s="44"/>
      <c r="F56" s="40"/>
      <c r="G56" s="40"/>
      <c r="H56" s="56">
        <v>143450</v>
      </c>
      <c r="I56" s="56">
        <v>143200.64000000001</v>
      </c>
      <c r="J56" s="20">
        <f t="shared" si="10"/>
        <v>99.826169397002445</v>
      </c>
    </row>
    <row r="57" spans="1:10" s="13" customFormat="1" ht="47.25" x14ac:dyDescent="0.2">
      <c r="A57" s="31" t="s">
        <v>212</v>
      </c>
      <c r="B57" s="43">
        <v>7363</v>
      </c>
      <c r="C57" s="44"/>
      <c r="D57" s="44"/>
      <c r="E57" s="44"/>
      <c r="F57" s="40"/>
      <c r="G57" s="40"/>
      <c r="H57" s="57">
        <v>4.4000000000000004</v>
      </c>
      <c r="I57" s="57">
        <v>4.4000000000000004</v>
      </c>
      <c r="J57" s="20">
        <f t="shared" si="10"/>
        <v>100</v>
      </c>
    </row>
    <row r="58" spans="1:10" s="13" customFormat="1" ht="31.5" x14ac:dyDescent="0.2">
      <c r="A58" s="31" t="s">
        <v>171</v>
      </c>
      <c r="B58" s="43">
        <v>7370</v>
      </c>
      <c r="C58" s="44"/>
      <c r="D58" s="44"/>
      <c r="E58" s="44"/>
      <c r="F58" s="40"/>
      <c r="G58" s="40"/>
      <c r="H58" s="56">
        <v>21660</v>
      </c>
      <c r="I58" s="56">
        <v>7168.4</v>
      </c>
      <c r="J58" s="20"/>
    </row>
    <row r="59" spans="1:10" s="13" customFormat="1" ht="47.25" x14ac:dyDescent="0.2">
      <c r="A59" s="37" t="s">
        <v>148</v>
      </c>
      <c r="B59" s="43" t="s">
        <v>166</v>
      </c>
      <c r="C59" s="56">
        <v>4010500</v>
      </c>
      <c r="D59" s="56">
        <v>300000</v>
      </c>
      <c r="E59" s="56">
        <v>248438</v>
      </c>
      <c r="F59" s="40">
        <f t="shared" ref="F59:F63" si="14">+E59/C59*100</f>
        <v>6.1946889415284874</v>
      </c>
      <c r="G59" s="40">
        <f t="shared" ref="G59:G63" si="15">+E59/D59*100</f>
        <v>82.812666666666672</v>
      </c>
      <c r="H59" s="56">
        <v>2500000</v>
      </c>
      <c r="I59" s="56">
        <v>0</v>
      </c>
      <c r="J59" s="20"/>
    </row>
    <row r="60" spans="1:10" s="13" customFormat="1" ht="31.5" x14ac:dyDescent="0.2">
      <c r="A60" s="31" t="s">
        <v>184</v>
      </c>
      <c r="B60" s="43">
        <v>7610</v>
      </c>
      <c r="C60" s="56">
        <v>190000</v>
      </c>
      <c r="D60" s="56">
        <v>140000</v>
      </c>
      <c r="E60" s="56">
        <v>0</v>
      </c>
      <c r="F60" s="40">
        <f t="shared" si="14"/>
        <v>0</v>
      </c>
      <c r="G60" s="40">
        <v>0</v>
      </c>
      <c r="H60" s="44"/>
      <c r="I60" s="41"/>
      <c r="J60" s="20"/>
    </row>
    <row r="61" spans="1:10" s="13" customFormat="1" ht="30" customHeight="1" x14ac:dyDescent="0.2">
      <c r="A61" s="37" t="s">
        <v>149</v>
      </c>
      <c r="B61" s="43" t="s">
        <v>167</v>
      </c>
      <c r="C61" s="56">
        <v>910100</v>
      </c>
      <c r="D61" s="56">
        <v>475800</v>
      </c>
      <c r="E61" s="56">
        <v>428559.66</v>
      </c>
      <c r="F61" s="40">
        <f t="shared" si="14"/>
        <v>47.089293484232499</v>
      </c>
      <c r="G61" s="40">
        <f t="shared" si="15"/>
        <v>90.071387137452703</v>
      </c>
      <c r="H61" s="44"/>
      <c r="I61" s="41"/>
      <c r="J61" s="20"/>
    </row>
    <row r="62" spans="1:10" s="13" customFormat="1" ht="31.5" x14ac:dyDescent="0.2">
      <c r="A62" s="37" t="s">
        <v>213</v>
      </c>
      <c r="B62" s="43">
        <v>7670</v>
      </c>
      <c r="C62" s="57"/>
      <c r="D62" s="57"/>
      <c r="E62" s="57"/>
      <c r="F62" s="40"/>
      <c r="G62" s="40"/>
      <c r="H62" s="56">
        <v>1539800</v>
      </c>
      <c r="I62" s="56">
        <v>1309800</v>
      </c>
      <c r="J62" s="24">
        <f t="shared" si="10"/>
        <v>85.062995194181056</v>
      </c>
    </row>
    <row r="63" spans="1:10" s="13" customFormat="1" ht="31.5" x14ac:dyDescent="0.2">
      <c r="A63" s="31" t="s">
        <v>150</v>
      </c>
      <c r="B63" s="43">
        <v>7680</v>
      </c>
      <c r="C63" s="56">
        <v>261900</v>
      </c>
      <c r="D63" s="56">
        <v>261900</v>
      </c>
      <c r="E63" s="56">
        <v>215628</v>
      </c>
      <c r="F63" s="40">
        <f t="shared" si="14"/>
        <v>82.33218785796106</v>
      </c>
      <c r="G63" s="40">
        <f t="shared" si="15"/>
        <v>82.33218785796106</v>
      </c>
      <c r="H63" s="44"/>
      <c r="I63" s="41"/>
      <c r="J63" s="20"/>
    </row>
    <row r="64" spans="1:10" s="13" customFormat="1" ht="15.75" x14ac:dyDescent="0.2">
      <c r="A64" s="37" t="s">
        <v>151</v>
      </c>
      <c r="B64" s="43" t="s">
        <v>168</v>
      </c>
      <c r="C64" s="56">
        <v>993800</v>
      </c>
      <c r="D64" s="56">
        <v>502270</v>
      </c>
      <c r="E64" s="56">
        <v>417540.99</v>
      </c>
      <c r="F64" s="40">
        <f>+E64/C64*100</f>
        <v>42.014589454618637</v>
      </c>
      <c r="G64" s="40">
        <f>+E64/D64*100</f>
        <v>83.13078423955244</v>
      </c>
      <c r="H64" s="44"/>
      <c r="I64" s="41"/>
      <c r="J64" s="20"/>
    </row>
    <row r="65" spans="1:12" s="28" customFormat="1" ht="15.75" x14ac:dyDescent="0.2">
      <c r="A65" s="65" t="s">
        <v>190</v>
      </c>
      <c r="B65" s="47">
        <v>8000</v>
      </c>
      <c r="C65" s="49">
        <f>C66+C68+C69+C70+C67</f>
        <v>700000</v>
      </c>
      <c r="D65" s="49">
        <f t="shared" ref="D65:E65" si="16">D66+D68+D69+D70+D67</f>
        <v>355000</v>
      </c>
      <c r="E65" s="49">
        <f t="shared" si="16"/>
        <v>0</v>
      </c>
      <c r="F65" s="30">
        <f t="shared" ref="F65:F70" si="17">+E65/C65*100</f>
        <v>0</v>
      </c>
      <c r="G65" s="30">
        <f t="shared" ref="G65:G70" si="18">+E65/D65*100</f>
        <v>0</v>
      </c>
      <c r="H65" s="49">
        <f>H66+H68+H69+H70+H67</f>
        <v>560000</v>
      </c>
      <c r="I65" s="49">
        <f>I66+I68+I69+I70+I67</f>
        <v>216728</v>
      </c>
      <c r="J65" s="20">
        <f t="shared" si="10"/>
        <v>38.701428571428572</v>
      </c>
    </row>
    <row r="66" spans="1:12" s="13" customFormat="1" ht="31.5" x14ac:dyDescent="0.2">
      <c r="A66" s="31" t="s">
        <v>185</v>
      </c>
      <c r="B66" s="43">
        <v>8110</v>
      </c>
      <c r="C66" s="56">
        <v>200000</v>
      </c>
      <c r="D66" s="56">
        <v>85000</v>
      </c>
      <c r="E66" s="56">
        <v>0</v>
      </c>
      <c r="F66" s="40">
        <f t="shared" si="17"/>
        <v>0</v>
      </c>
      <c r="G66" s="40">
        <f t="shared" si="18"/>
        <v>0</v>
      </c>
      <c r="H66" s="44"/>
      <c r="I66" s="41"/>
      <c r="J66" s="20"/>
    </row>
    <row r="67" spans="1:12" s="13" customFormat="1" ht="31.5" x14ac:dyDescent="0.2">
      <c r="A67" s="31" t="s">
        <v>206</v>
      </c>
      <c r="B67" s="43">
        <v>8220</v>
      </c>
      <c r="C67" s="57"/>
      <c r="D67" s="57"/>
      <c r="E67" s="57"/>
      <c r="F67" s="40"/>
      <c r="G67" s="40"/>
      <c r="H67" s="56">
        <v>500000</v>
      </c>
      <c r="I67" s="56">
        <v>216728</v>
      </c>
      <c r="J67" s="24">
        <f t="shared" si="10"/>
        <v>43.345599999999997</v>
      </c>
    </row>
    <row r="68" spans="1:12" s="13" customFormat="1" ht="15.75" x14ac:dyDescent="0.2">
      <c r="A68" s="31" t="s">
        <v>200</v>
      </c>
      <c r="B68" s="43">
        <v>8240</v>
      </c>
      <c r="C68" s="56">
        <v>200000</v>
      </c>
      <c r="D68" s="56">
        <v>120000</v>
      </c>
      <c r="E68" s="56">
        <v>0</v>
      </c>
      <c r="F68" s="40">
        <f t="shared" si="17"/>
        <v>0</v>
      </c>
      <c r="G68" s="40">
        <f t="shared" si="18"/>
        <v>0</v>
      </c>
      <c r="H68" s="57"/>
      <c r="I68" s="57"/>
      <c r="J68" s="24"/>
    </row>
    <row r="69" spans="1:12" s="13" customFormat="1" ht="15.75" x14ac:dyDescent="0.2">
      <c r="A69" s="63" t="s">
        <v>191</v>
      </c>
      <c r="B69" s="43">
        <v>8340</v>
      </c>
      <c r="C69" s="44"/>
      <c r="D69" s="44"/>
      <c r="E69" s="44"/>
      <c r="F69" s="40"/>
      <c r="G69" s="40"/>
      <c r="H69" s="57">
        <v>60000</v>
      </c>
      <c r="I69" s="57">
        <v>0</v>
      </c>
      <c r="J69" s="24"/>
    </row>
    <row r="70" spans="1:12" s="13" customFormat="1" ht="15.75" x14ac:dyDescent="0.2">
      <c r="A70" s="31" t="s">
        <v>189</v>
      </c>
      <c r="B70" s="43">
        <v>8710</v>
      </c>
      <c r="C70" s="56">
        <v>300000</v>
      </c>
      <c r="D70" s="56">
        <v>150000</v>
      </c>
      <c r="E70" s="56">
        <v>0</v>
      </c>
      <c r="F70" s="40">
        <f t="shared" si="17"/>
        <v>0</v>
      </c>
      <c r="G70" s="40">
        <f t="shared" si="18"/>
        <v>0</v>
      </c>
      <c r="H70" s="44"/>
      <c r="I70" s="41"/>
      <c r="J70" s="24"/>
    </row>
    <row r="71" spans="1:12" s="12" customFormat="1" ht="15.75" x14ac:dyDescent="0.2">
      <c r="A71" s="45" t="s">
        <v>152</v>
      </c>
      <c r="B71" s="47" t="s">
        <v>169</v>
      </c>
      <c r="C71" s="48">
        <f>C74+C75+C72+C73</f>
        <v>9463080</v>
      </c>
      <c r="D71" s="48">
        <f>D74+D75+D72+D73</f>
        <v>8193080</v>
      </c>
      <c r="E71" s="48">
        <f>E74+E75+E72+E73</f>
        <v>5569200</v>
      </c>
      <c r="F71" s="30">
        <f t="shared" si="1"/>
        <v>58.851874865265849</v>
      </c>
      <c r="G71" s="30">
        <f t="shared" si="2"/>
        <v>67.974436963876826</v>
      </c>
      <c r="H71" s="48">
        <f>H74+H75+H72</f>
        <v>600000</v>
      </c>
      <c r="I71" s="48">
        <f>I74+I75+I72</f>
        <v>400000</v>
      </c>
      <c r="J71" s="20">
        <f t="shared" ref="J71" si="19">+I71/H71*100</f>
        <v>66.666666666666657</v>
      </c>
      <c r="L71" s="88"/>
    </row>
    <row r="72" spans="1:12" s="55" customFormat="1" ht="63" x14ac:dyDescent="0.2">
      <c r="A72" s="37" t="s">
        <v>214</v>
      </c>
      <c r="B72" s="43">
        <v>9516</v>
      </c>
      <c r="C72" s="56">
        <v>4000000</v>
      </c>
      <c r="D72" s="56">
        <v>4000000</v>
      </c>
      <c r="E72" s="56">
        <v>4000000</v>
      </c>
      <c r="F72" s="40">
        <f t="shared" si="1"/>
        <v>100</v>
      </c>
      <c r="G72" s="40">
        <f>+E72/D72*100</f>
        <v>100</v>
      </c>
      <c r="H72" s="58"/>
      <c r="I72" s="58"/>
      <c r="J72" s="20"/>
    </row>
    <row r="73" spans="1:12" s="66" customFormat="1" ht="78.75" x14ac:dyDescent="0.2">
      <c r="A73" s="37" t="s">
        <v>218</v>
      </c>
      <c r="B73" s="43">
        <v>9730</v>
      </c>
      <c r="C73" s="56">
        <v>2500000</v>
      </c>
      <c r="D73" s="56">
        <v>2250000</v>
      </c>
      <c r="E73" s="56">
        <v>0</v>
      </c>
      <c r="F73" s="40">
        <f t="shared" ref="F73" si="20">+E73/C73*100</f>
        <v>0</v>
      </c>
      <c r="G73" s="40">
        <f>+E73/D73*100</f>
        <v>0</v>
      </c>
      <c r="H73" s="58"/>
      <c r="I73" s="58"/>
      <c r="J73" s="20"/>
    </row>
    <row r="74" spans="1:12" s="13" customFormat="1" ht="15.75" x14ac:dyDescent="0.2">
      <c r="A74" s="37" t="s">
        <v>153</v>
      </c>
      <c r="B74" s="43" t="s">
        <v>170</v>
      </c>
      <c r="C74" s="56">
        <v>2000000</v>
      </c>
      <c r="D74" s="56">
        <v>980000</v>
      </c>
      <c r="E74" s="56">
        <v>980000</v>
      </c>
      <c r="F74" s="40">
        <f t="shared" si="1"/>
        <v>49</v>
      </c>
      <c r="G74" s="40">
        <f>+E74/D74*100</f>
        <v>100</v>
      </c>
      <c r="H74" s="57"/>
      <c r="I74" s="41"/>
      <c r="J74" s="24"/>
    </row>
    <row r="75" spans="1:12" s="13" customFormat="1" ht="47.25" x14ac:dyDescent="0.2">
      <c r="A75" s="31" t="s">
        <v>201</v>
      </c>
      <c r="B75" s="43">
        <v>9800</v>
      </c>
      <c r="C75" s="56">
        <v>963080</v>
      </c>
      <c r="D75" s="56">
        <v>963080</v>
      </c>
      <c r="E75" s="56">
        <v>589200</v>
      </c>
      <c r="F75" s="40">
        <f t="shared" si="1"/>
        <v>61.178718278855335</v>
      </c>
      <c r="G75" s="40">
        <f t="shared" si="2"/>
        <v>61.178718278855335</v>
      </c>
      <c r="H75" s="57">
        <v>600000</v>
      </c>
      <c r="I75" s="57">
        <v>400000</v>
      </c>
      <c r="J75" s="24">
        <f t="shared" ref="J75" si="21">+I75/H75*100</f>
        <v>66.666666666666657</v>
      </c>
    </row>
    <row r="76" spans="1:12" s="12" customFormat="1" ht="15.75" x14ac:dyDescent="0.2">
      <c r="A76" s="45" t="s">
        <v>154</v>
      </c>
      <c r="B76" s="42"/>
      <c r="C76" s="48">
        <f>C9+C12+C23+C30+C38+C44+C48+C53+C65+C71</f>
        <v>320608299.52999997</v>
      </c>
      <c r="D76" s="48">
        <f>D9+D12+D23+D30+D38+D44+D48+D53+D65+D71</f>
        <v>173942649.53</v>
      </c>
      <c r="E76" s="48">
        <f>E9+E12+E23+E30+E38+E44+E48+E53+E65+E71</f>
        <v>145550727.89000002</v>
      </c>
      <c r="F76" s="30">
        <f t="shared" si="1"/>
        <v>45.398303195323408</v>
      </c>
      <c r="G76" s="30">
        <f t="shared" si="2"/>
        <v>83.677423727466433</v>
      </c>
      <c r="H76" s="35">
        <f>H9+H12+H38+H44+H48+H53+H65+H23+H71+H30</f>
        <v>11813856.039999999</v>
      </c>
      <c r="I76" s="35">
        <f>I9+I12+I38+I44+I48+I53+I65+I23+I71+I30</f>
        <v>10016372.890000001</v>
      </c>
      <c r="J76" s="20">
        <f>+I76/H76*100</f>
        <v>84.784958070303361</v>
      </c>
    </row>
    <row r="77" spans="1:12" ht="24.75" customHeight="1" x14ac:dyDescent="0.2"/>
    <row r="79" spans="1:12" x14ac:dyDescent="0.2">
      <c r="E79" s="60"/>
    </row>
    <row r="81" spans="4:8" x14ac:dyDescent="0.2">
      <c r="D81" s="8"/>
      <c r="E81" s="8"/>
      <c r="H81" s="8"/>
    </row>
  </sheetData>
  <mergeCells count="14">
    <mergeCell ref="H5:J5"/>
    <mergeCell ref="A2:L2"/>
    <mergeCell ref="A8:J8"/>
    <mergeCell ref="C6:C7"/>
    <mergeCell ref="D6:D7"/>
    <mergeCell ref="A5:A7"/>
    <mergeCell ref="B5:B6"/>
    <mergeCell ref="C5:G5"/>
    <mergeCell ref="G6:G7"/>
    <mergeCell ref="I6:I7"/>
    <mergeCell ref="H6:H7"/>
    <mergeCell ref="J6:J7"/>
    <mergeCell ref="E6:E7"/>
    <mergeCell ref="F6:F7"/>
  </mergeCells>
  <pageMargins left="0.19685039370078741" right="0.19685039370078741" top="0.19685039370078741" bottom="0.19685039370078741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zoomScaleNormal="100" workbookViewId="0">
      <pane xSplit="1" ySplit="9" topLeftCell="B114" activePane="bottomRight" state="frozen"/>
      <selection pane="topRight" activeCell="B1" sqref="B1"/>
      <selection pane="bottomLeft" activeCell="A9" sqref="A9"/>
      <selection pane="bottomRight" activeCell="F120" sqref="F120"/>
    </sheetView>
  </sheetViews>
  <sheetFormatPr defaultRowHeight="12.75" x14ac:dyDescent="0.2"/>
  <cols>
    <col min="1" max="1" width="0.140625" style="59" customWidth="1"/>
    <col min="2" max="2" width="14.28515625" style="59" customWidth="1"/>
    <col min="3" max="3" width="52.140625" style="3" customWidth="1"/>
    <col min="4" max="4" width="16.28515625" style="59" customWidth="1"/>
    <col min="5" max="5" width="15.5703125" style="59" customWidth="1"/>
    <col min="6" max="6" width="15.7109375" style="59" customWidth="1"/>
    <col min="7" max="7" width="15.42578125" style="84" customWidth="1"/>
    <col min="8" max="8" width="18.42578125" style="85" customWidth="1"/>
    <col min="9" max="9" width="14.42578125" style="59" customWidth="1"/>
    <col min="10" max="10" width="16.42578125" style="59" customWidth="1"/>
    <col min="11" max="11" width="16.7109375" style="59" customWidth="1"/>
    <col min="12" max="12" width="18" style="59" hidden="1" customWidth="1"/>
    <col min="13" max="16384" width="9.140625" style="59"/>
  </cols>
  <sheetData>
    <row r="1" spans="1:12" x14ac:dyDescent="0.2">
      <c r="A1" s="53"/>
      <c r="B1" s="53"/>
      <c r="C1" s="2"/>
      <c r="D1" s="53"/>
      <c r="E1" s="53"/>
      <c r="F1" s="53"/>
      <c r="G1" s="70"/>
      <c r="H1" s="7"/>
      <c r="I1" s="53"/>
      <c r="J1" s="53"/>
    </row>
    <row r="2" spans="1:12" ht="23.25" x14ac:dyDescent="0.35">
      <c r="A2" s="109"/>
      <c r="B2" s="110"/>
      <c r="C2" s="110"/>
      <c r="D2" s="110"/>
      <c r="E2" s="110"/>
      <c r="F2" s="110"/>
      <c r="G2" s="110"/>
      <c r="H2" s="110"/>
      <c r="I2" s="110"/>
      <c r="J2" s="110"/>
    </row>
    <row r="3" spans="1:12" ht="26.25" x14ac:dyDescent="0.4">
      <c r="A3" s="53"/>
      <c r="B3" s="96" t="s">
        <v>215</v>
      </c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ht="26.25" x14ac:dyDescent="0.4">
      <c r="A4" s="53"/>
      <c r="B4" s="51"/>
      <c r="C4" s="52"/>
      <c r="D4" s="52"/>
      <c r="E4" s="52"/>
      <c r="F4" s="52"/>
      <c r="G4" s="81"/>
      <c r="H4" s="81"/>
      <c r="I4" s="52"/>
      <c r="J4" s="52"/>
      <c r="K4" s="52"/>
      <c r="L4" s="52"/>
    </row>
    <row r="5" spans="1:12" ht="26.25" x14ac:dyDescent="0.4">
      <c r="A5" s="53"/>
      <c r="B5" s="51"/>
      <c r="C5" s="52"/>
      <c r="D5" s="111"/>
      <c r="E5" s="111"/>
      <c r="F5" s="111"/>
      <c r="G5" s="71"/>
      <c r="H5" s="82"/>
      <c r="I5" s="52"/>
      <c r="J5" s="52"/>
      <c r="K5" s="14" t="s">
        <v>0</v>
      </c>
      <c r="L5" s="52"/>
    </row>
    <row r="6" spans="1:12" s="15" customFormat="1" x14ac:dyDescent="0.2">
      <c r="B6" s="99" t="s">
        <v>66</v>
      </c>
      <c r="C6" s="99" t="s">
        <v>67</v>
      </c>
      <c r="D6" s="99" t="s">
        <v>68</v>
      </c>
      <c r="E6" s="106"/>
      <c r="F6" s="106"/>
      <c r="G6" s="106"/>
      <c r="H6" s="106"/>
      <c r="I6" s="99" t="s">
        <v>87</v>
      </c>
      <c r="J6" s="104"/>
      <c r="K6" s="104"/>
      <c r="L6" s="50"/>
    </row>
    <row r="7" spans="1:12" s="16" customFormat="1" ht="15.75" customHeight="1" x14ac:dyDescent="0.2">
      <c r="A7" s="100"/>
      <c r="B7" s="104"/>
      <c r="C7" s="104"/>
      <c r="D7" s="99" t="s">
        <v>88</v>
      </c>
      <c r="E7" s="99" t="s">
        <v>89</v>
      </c>
      <c r="F7" s="99" t="s">
        <v>90</v>
      </c>
      <c r="G7" s="99" t="s">
        <v>91</v>
      </c>
      <c r="H7" s="101" t="s">
        <v>92</v>
      </c>
      <c r="I7" s="99" t="s">
        <v>88</v>
      </c>
      <c r="J7" s="99" t="s">
        <v>90</v>
      </c>
      <c r="K7" s="99" t="s">
        <v>91</v>
      </c>
      <c r="L7" s="101" t="s">
        <v>92</v>
      </c>
    </row>
    <row r="8" spans="1:12" s="16" customFormat="1" ht="99.75" customHeight="1" x14ac:dyDescent="0.2">
      <c r="A8" s="100"/>
      <c r="B8" s="104"/>
      <c r="C8" s="104"/>
      <c r="D8" s="108"/>
      <c r="E8" s="108"/>
      <c r="F8" s="104"/>
      <c r="G8" s="106"/>
      <c r="H8" s="107"/>
      <c r="I8" s="108"/>
      <c r="J8" s="104"/>
      <c r="K8" s="104"/>
      <c r="L8" s="112"/>
    </row>
    <row r="9" spans="1:12" s="15" customFormat="1" ht="25.5" x14ac:dyDescent="0.2">
      <c r="A9" s="54"/>
      <c r="B9" s="103" t="s">
        <v>69</v>
      </c>
      <c r="C9" s="104"/>
      <c r="D9" s="104"/>
      <c r="E9" s="104"/>
      <c r="F9" s="104"/>
      <c r="G9" s="104"/>
      <c r="H9" s="104"/>
      <c r="I9" s="104"/>
      <c r="J9" s="104"/>
      <c r="K9" s="104"/>
      <c r="L9" s="17"/>
    </row>
    <row r="10" spans="1:12" s="22" customFormat="1" ht="15.75" x14ac:dyDescent="0.2">
      <c r="A10" s="18"/>
      <c r="B10" s="18">
        <v>10000000</v>
      </c>
      <c r="C10" s="68" t="s">
        <v>1</v>
      </c>
      <c r="D10" s="19">
        <f>D11+D19+D29+D37</f>
        <v>175896000</v>
      </c>
      <c r="E10" s="19">
        <f t="shared" ref="E10:F10" si="0">E11+E19+E29+E37</f>
        <v>86283880</v>
      </c>
      <c r="F10" s="19">
        <f t="shared" si="0"/>
        <v>96075463.140000001</v>
      </c>
      <c r="G10" s="20">
        <f>+F10/D10*100</f>
        <v>54.620607142857146</v>
      </c>
      <c r="H10" s="20">
        <f t="shared" ref="G10:H77" si="1">IF(E10=0,0,F10/E10*100)</f>
        <v>111.34810249608617</v>
      </c>
      <c r="I10" s="21">
        <f>I56</f>
        <v>60000</v>
      </c>
      <c r="J10" s="21">
        <f t="shared" ref="J10" si="2">J56</f>
        <v>34616.86</v>
      </c>
      <c r="K10" s="20">
        <f>+J10/I10*100</f>
        <v>57.694766666666666</v>
      </c>
      <c r="L10" s="18"/>
    </row>
    <row r="11" spans="1:12" s="15" customFormat="1" ht="40.5" customHeight="1" x14ac:dyDescent="0.2">
      <c r="A11" s="69"/>
      <c r="B11" s="69">
        <v>11000000</v>
      </c>
      <c r="C11" s="67" t="s">
        <v>2</v>
      </c>
      <c r="D11" s="23">
        <v>111420000</v>
      </c>
      <c r="E11" s="23">
        <v>54667930</v>
      </c>
      <c r="F11" s="23">
        <v>53887383.43</v>
      </c>
      <c r="G11" s="20">
        <f t="shared" ref="G11:G77" si="3">+F11/D11*100</f>
        <v>48.364192631484471</v>
      </c>
      <c r="H11" s="20">
        <f t="shared" si="1"/>
        <v>98.572203904556105</v>
      </c>
      <c r="I11" s="25"/>
      <c r="J11" s="25"/>
      <c r="K11" s="24"/>
      <c r="L11" s="54"/>
    </row>
    <row r="12" spans="1:12" s="4" customFormat="1" ht="15.75" x14ac:dyDescent="0.2">
      <c r="A12" s="18"/>
      <c r="B12" s="18">
        <v>11010000</v>
      </c>
      <c r="C12" s="68" t="s">
        <v>3</v>
      </c>
      <c r="D12" s="19">
        <f>D13+D14+D15+D16</f>
        <v>111400000</v>
      </c>
      <c r="E12" s="19">
        <f t="shared" ref="E12:F12" si="4">E13+E14+E15+E16</f>
        <v>54657930</v>
      </c>
      <c r="F12" s="19">
        <f t="shared" si="4"/>
        <v>53875733.43</v>
      </c>
      <c r="G12" s="20">
        <f t="shared" si="3"/>
        <v>48.362417800718134</v>
      </c>
      <c r="H12" s="20">
        <f t="shared" si="1"/>
        <v>98.56892390546075</v>
      </c>
      <c r="I12" s="21"/>
      <c r="J12" s="21"/>
      <c r="K12" s="20"/>
      <c r="L12" s="29"/>
    </row>
    <row r="13" spans="1:12" s="15" customFormat="1" ht="53.25" customHeight="1" x14ac:dyDescent="0.2">
      <c r="A13" s="69"/>
      <c r="B13" s="69">
        <v>11010100</v>
      </c>
      <c r="C13" s="67" t="s">
        <v>4</v>
      </c>
      <c r="D13" s="23">
        <v>92000000</v>
      </c>
      <c r="E13" s="23">
        <v>45743130</v>
      </c>
      <c r="F13" s="23">
        <v>46325619.780000001</v>
      </c>
      <c r="G13" s="20">
        <f t="shared" si="3"/>
        <v>50.35393454347826</v>
      </c>
      <c r="H13" s="20">
        <f t="shared" si="1"/>
        <v>101.27339292260937</v>
      </c>
      <c r="I13" s="25"/>
      <c r="J13" s="25"/>
      <c r="K13" s="24"/>
      <c r="L13" s="54"/>
    </row>
    <row r="14" spans="1:12" s="15" customFormat="1" ht="86.25" customHeight="1" x14ac:dyDescent="0.2">
      <c r="A14" s="69"/>
      <c r="B14" s="69">
        <v>11010200</v>
      </c>
      <c r="C14" s="67" t="s">
        <v>5</v>
      </c>
      <c r="D14" s="23">
        <v>16000000</v>
      </c>
      <c r="E14" s="23">
        <v>7700000</v>
      </c>
      <c r="F14" s="23">
        <v>5417108.8600000003</v>
      </c>
      <c r="G14" s="20">
        <f t="shared" si="3"/>
        <v>33.856930374999997</v>
      </c>
      <c r="H14" s="20">
        <f t="shared" si="1"/>
        <v>70.35206311688313</v>
      </c>
      <c r="I14" s="25"/>
      <c r="J14" s="25"/>
      <c r="K14" s="24"/>
      <c r="L14" s="54"/>
    </row>
    <row r="15" spans="1:12" s="15" customFormat="1" ht="54.75" customHeight="1" x14ac:dyDescent="0.2">
      <c r="A15" s="69"/>
      <c r="B15" s="69">
        <v>11010400</v>
      </c>
      <c r="C15" s="67" t="s">
        <v>6</v>
      </c>
      <c r="D15" s="23">
        <v>2300000</v>
      </c>
      <c r="E15" s="23">
        <v>784800</v>
      </c>
      <c r="F15" s="23">
        <v>1266081.8600000001</v>
      </c>
      <c r="G15" s="20">
        <f t="shared" si="3"/>
        <v>55.047037391304357</v>
      </c>
      <c r="H15" s="20">
        <f t="shared" si="1"/>
        <v>161.32541539245668</v>
      </c>
      <c r="I15" s="25"/>
      <c r="J15" s="25"/>
      <c r="K15" s="24"/>
      <c r="L15" s="54"/>
    </row>
    <row r="16" spans="1:12" s="76" customFormat="1" ht="49.5" customHeight="1" x14ac:dyDescent="0.2">
      <c r="A16" s="69"/>
      <c r="B16" s="69">
        <v>11010500</v>
      </c>
      <c r="C16" s="67" t="s">
        <v>7</v>
      </c>
      <c r="D16" s="23">
        <v>1100000</v>
      </c>
      <c r="E16" s="23">
        <v>430000</v>
      </c>
      <c r="F16" s="23">
        <v>866922.92999999993</v>
      </c>
      <c r="G16" s="20">
        <f t="shared" si="3"/>
        <v>78.811175454545449</v>
      </c>
      <c r="H16" s="20">
        <f t="shared" si="1"/>
        <v>201.60998372093019</v>
      </c>
      <c r="I16" s="25"/>
      <c r="J16" s="25"/>
      <c r="K16" s="24"/>
      <c r="L16" s="72"/>
    </row>
    <row r="17" spans="1:12" s="75" customFormat="1" ht="15.75" x14ac:dyDescent="0.2">
      <c r="A17" s="18"/>
      <c r="B17" s="18">
        <v>11020000</v>
      </c>
      <c r="C17" s="68" t="s">
        <v>8</v>
      </c>
      <c r="D17" s="19">
        <v>240000</v>
      </c>
      <c r="E17" s="19">
        <f>E18</f>
        <v>10000</v>
      </c>
      <c r="F17" s="19">
        <f>F18</f>
        <v>11650</v>
      </c>
      <c r="G17" s="20">
        <f t="shared" si="3"/>
        <v>4.8541666666666661</v>
      </c>
      <c r="H17" s="20">
        <f t="shared" si="1"/>
        <v>116.5</v>
      </c>
      <c r="I17" s="21"/>
      <c r="J17" s="21"/>
      <c r="K17" s="20"/>
      <c r="L17" s="73"/>
    </row>
    <row r="18" spans="1:12" s="76" customFormat="1" ht="31.5" x14ac:dyDescent="0.2">
      <c r="A18" s="69"/>
      <c r="B18" s="69">
        <v>11020200</v>
      </c>
      <c r="C18" s="67" t="s">
        <v>9</v>
      </c>
      <c r="D18" s="23">
        <v>20000</v>
      </c>
      <c r="E18" s="23">
        <v>10000</v>
      </c>
      <c r="F18" s="23">
        <v>11650</v>
      </c>
      <c r="G18" s="20">
        <f t="shared" si="3"/>
        <v>58.25</v>
      </c>
      <c r="H18" s="20">
        <f t="shared" si="1"/>
        <v>116.5</v>
      </c>
      <c r="I18" s="25"/>
      <c r="J18" s="25"/>
      <c r="K18" s="24"/>
      <c r="L18" s="72"/>
    </row>
    <row r="19" spans="1:12" s="75" customFormat="1" ht="37.5" customHeight="1" x14ac:dyDescent="0.2">
      <c r="A19" s="18"/>
      <c r="B19" s="18">
        <v>13000000</v>
      </c>
      <c r="C19" s="68" t="s">
        <v>10</v>
      </c>
      <c r="D19" s="19">
        <f>D20+D23+D25+D27</f>
        <v>1810000</v>
      </c>
      <c r="E19" s="19">
        <f t="shared" ref="E19:F19" si="5">E20+E23+E25+E27</f>
        <v>956000</v>
      </c>
      <c r="F19" s="19">
        <f t="shared" si="5"/>
        <v>911162.49</v>
      </c>
      <c r="G19" s="20">
        <f t="shared" si="3"/>
        <v>50.340469060773486</v>
      </c>
      <c r="H19" s="20">
        <f t="shared" si="1"/>
        <v>95.309883891213389</v>
      </c>
      <c r="I19" s="21"/>
      <c r="J19" s="21"/>
      <c r="K19" s="20"/>
      <c r="L19" s="73"/>
    </row>
    <row r="20" spans="1:12" s="75" customFormat="1" ht="37.5" customHeight="1" x14ac:dyDescent="0.2">
      <c r="A20" s="18"/>
      <c r="B20" s="18">
        <v>13010000</v>
      </c>
      <c r="C20" s="68" t="s">
        <v>11</v>
      </c>
      <c r="D20" s="19">
        <f>D21+D22</f>
        <v>1250000</v>
      </c>
      <c r="E20" s="19">
        <f t="shared" ref="E20:F20" si="6">E21+E22</f>
        <v>600000</v>
      </c>
      <c r="F20" s="19">
        <f t="shared" si="6"/>
        <v>427124.04</v>
      </c>
      <c r="G20" s="20">
        <f t="shared" si="3"/>
        <v>34.169923199999999</v>
      </c>
      <c r="H20" s="20">
        <f t="shared" si="1"/>
        <v>71.187340000000006</v>
      </c>
      <c r="I20" s="21"/>
      <c r="J20" s="21"/>
      <c r="K20" s="20"/>
      <c r="L20" s="73"/>
    </row>
    <row r="21" spans="1:12" s="76" customFormat="1" ht="57" customHeight="1" x14ac:dyDescent="0.2">
      <c r="A21" s="69"/>
      <c r="B21" s="69">
        <v>13010100</v>
      </c>
      <c r="C21" s="67" t="s">
        <v>12</v>
      </c>
      <c r="D21" s="23">
        <v>700000</v>
      </c>
      <c r="E21" s="23">
        <v>300000</v>
      </c>
      <c r="F21" s="23">
        <v>279230.86</v>
      </c>
      <c r="G21" s="20">
        <f t="shared" si="3"/>
        <v>39.890122857142856</v>
      </c>
      <c r="H21" s="20">
        <f t="shared" si="1"/>
        <v>93.076953333333321</v>
      </c>
      <c r="I21" s="25"/>
      <c r="J21" s="25"/>
      <c r="K21" s="24"/>
      <c r="L21" s="72"/>
    </row>
    <row r="22" spans="1:12" s="76" customFormat="1" ht="87.75" customHeight="1" x14ac:dyDescent="0.2">
      <c r="A22" s="69"/>
      <c r="B22" s="69">
        <v>13010200</v>
      </c>
      <c r="C22" s="67" t="s">
        <v>13</v>
      </c>
      <c r="D22" s="23">
        <v>550000</v>
      </c>
      <c r="E22" s="23">
        <v>300000</v>
      </c>
      <c r="F22" s="23">
        <v>147893.18</v>
      </c>
      <c r="G22" s="20">
        <f t="shared" si="3"/>
        <v>26.889669090909091</v>
      </c>
      <c r="H22" s="20">
        <f t="shared" si="1"/>
        <v>49.297726666666662</v>
      </c>
      <c r="I22" s="25"/>
      <c r="J22" s="25"/>
      <c r="K22" s="24"/>
      <c r="L22" s="72"/>
    </row>
    <row r="23" spans="1:12" s="75" customFormat="1" ht="15.75" x14ac:dyDescent="0.2">
      <c r="A23" s="18"/>
      <c r="B23" s="18">
        <v>13020000</v>
      </c>
      <c r="C23" s="68" t="s">
        <v>174</v>
      </c>
      <c r="D23" s="19">
        <f>D24</f>
        <v>0</v>
      </c>
      <c r="E23" s="19">
        <f>E24</f>
        <v>0</v>
      </c>
      <c r="F23" s="19">
        <f>F24</f>
        <v>203.89</v>
      </c>
      <c r="G23" s="20">
        <v>0</v>
      </c>
      <c r="H23" s="20">
        <v>0</v>
      </c>
      <c r="I23" s="21"/>
      <c r="J23" s="21"/>
      <c r="K23" s="20"/>
      <c r="L23" s="73"/>
    </row>
    <row r="24" spans="1:12" s="76" customFormat="1" ht="31.5" x14ac:dyDescent="0.2">
      <c r="A24" s="69"/>
      <c r="B24" s="69">
        <v>13020200</v>
      </c>
      <c r="C24" s="67" t="s">
        <v>173</v>
      </c>
      <c r="D24" s="23">
        <v>0</v>
      </c>
      <c r="E24" s="23">
        <v>0</v>
      </c>
      <c r="F24" s="23">
        <v>203.89</v>
      </c>
      <c r="G24" s="20">
        <v>0</v>
      </c>
      <c r="H24" s="20">
        <v>0</v>
      </c>
      <c r="I24" s="25"/>
      <c r="J24" s="25"/>
      <c r="K24" s="24"/>
      <c r="L24" s="72"/>
    </row>
    <row r="25" spans="1:12" s="75" customFormat="1" ht="36.75" customHeight="1" x14ac:dyDescent="0.2">
      <c r="A25" s="18"/>
      <c r="B25" s="18">
        <v>13030000</v>
      </c>
      <c r="C25" s="68" t="s">
        <v>14</v>
      </c>
      <c r="D25" s="19">
        <f>D26</f>
        <v>10000</v>
      </c>
      <c r="E25" s="19">
        <f>E26</f>
        <v>6000</v>
      </c>
      <c r="F25" s="19">
        <f>F26</f>
        <v>16129.66</v>
      </c>
      <c r="G25" s="20">
        <f t="shared" si="3"/>
        <v>161.29659999999998</v>
      </c>
      <c r="H25" s="20">
        <f t="shared" si="1"/>
        <v>268.82766666666663</v>
      </c>
      <c r="I25" s="21"/>
      <c r="J25" s="21"/>
      <c r="K25" s="20"/>
      <c r="L25" s="73"/>
    </row>
    <row r="26" spans="1:12" s="76" customFormat="1" ht="53.25" customHeight="1" x14ac:dyDescent="0.2">
      <c r="A26" s="69"/>
      <c r="B26" s="69">
        <v>13030100</v>
      </c>
      <c r="C26" s="67" t="s">
        <v>15</v>
      </c>
      <c r="D26" s="23">
        <v>10000</v>
      </c>
      <c r="E26" s="23">
        <v>6000</v>
      </c>
      <c r="F26" s="23">
        <v>16129.66</v>
      </c>
      <c r="G26" s="20">
        <f t="shared" si="3"/>
        <v>161.29659999999998</v>
      </c>
      <c r="H26" s="20">
        <f t="shared" si="1"/>
        <v>268.82766666666663</v>
      </c>
      <c r="I26" s="25"/>
      <c r="J26" s="25"/>
      <c r="K26" s="24"/>
      <c r="L26" s="72"/>
    </row>
    <row r="27" spans="1:12" s="75" customFormat="1" ht="31.5" x14ac:dyDescent="0.2">
      <c r="A27" s="18"/>
      <c r="B27" s="18">
        <v>13040000</v>
      </c>
      <c r="C27" s="68" t="s">
        <v>175</v>
      </c>
      <c r="D27" s="19">
        <f>D28</f>
        <v>550000</v>
      </c>
      <c r="E27" s="19">
        <f>E28</f>
        <v>350000</v>
      </c>
      <c r="F27" s="19">
        <f>F28</f>
        <v>467704.9</v>
      </c>
      <c r="G27" s="20">
        <f t="shared" si="3"/>
        <v>85.037254545454559</v>
      </c>
      <c r="H27" s="20">
        <f t="shared" si="1"/>
        <v>133.62997142857142</v>
      </c>
      <c r="I27" s="21"/>
      <c r="J27" s="21"/>
      <c r="K27" s="20"/>
      <c r="L27" s="73"/>
    </row>
    <row r="28" spans="1:12" s="76" customFormat="1" ht="49.5" customHeight="1" x14ac:dyDescent="0.2">
      <c r="A28" s="69"/>
      <c r="B28" s="69">
        <v>13040100</v>
      </c>
      <c r="C28" s="67" t="s">
        <v>16</v>
      </c>
      <c r="D28" s="23">
        <v>550000</v>
      </c>
      <c r="E28" s="23">
        <v>350000</v>
      </c>
      <c r="F28" s="23">
        <v>467704.9</v>
      </c>
      <c r="G28" s="20">
        <f t="shared" si="3"/>
        <v>85.037254545454559</v>
      </c>
      <c r="H28" s="20">
        <f t="shared" si="1"/>
        <v>133.62997142857142</v>
      </c>
      <c r="I28" s="25"/>
      <c r="J28" s="25"/>
      <c r="K28" s="24"/>
      <c r="L28" s="72"/>
    </row>
    <row r="29" spans="1:12" s="75" customFormat="1" ht="15.75" x14ac:dyDescent="0.2">
      <c r="A29" s="18"/>
      <c r="B29" s="18">
        <v>14000000</v>
      </c>
      <c r="C29" s="68" t="s">
        <v>17</v>
      </c>
      <c r="D29" s="19">
        <f>D30+D32+D34</f>
        <v>19000000</v>
      </c>
      <c r="E29" s="19">
        <f t="shared" ref="E29:F29" si="7">E30+E32+E34</f>
        <v>9665000</v>
      </c>
      <c r="F29" s="19">
        <f t="shared" si="7"/>
        <v>10518317.34</v>
      </c>
      <c r="G29" s="20">
        <f t="shared" si="3"/>
        <v>55.359564947368426</v>
      </c>
      <c r="H29" s="20">
        <f t="shared" si="1"/>
        <v>108.82894299017072</v>
      </c>
      <c r="I29" s="21"/>
      <c r="J29" s="21"/>
      <c r="K29" s="20"/>
      <c r="L29" s="73"/>
    </row>
    <row r="30" spans="1:12" s="75" customFormat="1" ht="31.5" x14ac:dyDescent="0.2">
      <c r="A30" s="18"/>
      <c r="B30" s="18">
        <v>14020000</v>
      </c>
      <c r="C30" s="68" t="s">
        <v>18</v>
      </c>
      <c r="D30" s="19">
        <f>D31</f>
        <v>500000</v>
      </c>
      <c r="E30" s="19">
        <f>E31</f>
        <v>465000</v>
      </c>
      <c r="F30" s="19">
        <f>F31</f>
        <v>1521246.44</v>
      </c>
      <c r="G30" s="20">
        <f t="shared" si="3"/>
        <v>304.24928799999998</v>
      </c>
      <c r="H30" s="20">
        <f t="shared" si="1"/>
        <v>327.14977204301073</v>
      </c>
      <c r="I30" s="21"/>
      <c r="J30" s="21"/>
      <c r="K30" s="20"/>
      <c r="L30" s="73"/>
    </row>
    <row r="31" spans="1:12" s="76" customFormat="1" ht="15.75" x14ac:dyDescent="0.2">
      <c r="A31" s="69"/>
      <c r="B31" s="69">
        <v>14021900</v>
      </c>
      <c r="C31" s="67" t="s">
        <v>19</v>
      </c>
      <c r="D31" s="23">
        <v>500000</v>
      </c>
      <c r="E31" s="23">
        <v>465000</v>
      </c>
      <c r="F31" s="23">
        <v>1521246.44</v>
      </c>
      <c r="G31" s="20">
        <f t="shared" si="3"/>
        <v>304.24928799999998</v>
      </c>
      <c r="H31" s="20">
        <f t="shared" si="1"/>
        <v>327.14977204301073</v>
      </c>
      <c r="I31" s="25"/>
      <c r="J31" s="25"/>
      <c r="K31" s="24"/>
      <c r="L31" s="72"/>
    </row>
    <row r="32" spans="1:12" s="75" customFormat="1" ht="47.25" x14ac:dyDescent="0.2">
      <c r="A32" s="18"/>
      <c r="B32" s="18">
        <v>14030000</v>
      </c>
      <c r="C32" s="68" t="s">
        <v>20</v>
      </c>
      <c r="D32" s="19">
        <f>D33</f>
        <v>12000000</v>
      </c>
      <c r="E32" s="19">
        <f>E33</f>
        <v>6000000</v>
      </c>
      <c r="F32" s="19">
        <f>F33</f>
        <v>6446637.71</v>
      </c>
      <c r="G32" s="20">
        <f t="shared" si="3"/>
        <v>53.721980916666666</v>
      </c>
      <c r="H32" s="20">
        <f t="shared" si="1"/>
        <v>107.44396183333333</v>
      </c>
      <c r="I32" s="21"/>
      <c r="J32" s="21"/>
      <c r="K32" s="20"/>
      <c r="L32" s="73"/>
    </row>
    <row r="33" spans="1:12" s="76" customFormat="1" ht="15.75" x14ac:dyDescent="0.2">
      <c r="A33" s="69"/>
      <c r="B33" s="69">
        <v>14031900</v>
      </c>
      <c r="C33" s="67" t="s">
        <v>19</v>
      </c>
      <c r="D33" s="23">
        <v>12000000</v>
      </c>
      <c r="E33" s="23">
        <v>6000000</v>
      </c>
      <c r="F33" s="23">
        <v>6446637.71</v>
      </c>
      <c r="G33" s="20">
        <f t="shared" si="3"/>
        <v>53.721980916666666</v>
      </c>
      <c r="H33" s="20">
        <f t="shared" si="1"/>
        <v>107.44396183333333</v>
      </c>
      <c r="I33" s="25"/>
      <c r="J33" s="25"/>
      <c r="K33" s="24"/>
      <c r="L33" s="72"/>
    </row>
    <row r="34" spans="1:12" s="75" customFormat="1" ht="53.25" customHeight="1" x14ac:dyDescent="0.2">
      <c r="A34" s="18"/>
      <c r="B34" s="18">
        <v>14040000</v>
      </c>
      <c r="C34" s="68" t="s">
        <v>21</v>
      </c>
      <c r="D34" s="19">
        <f>D35+D36</f>
        <v>6500000</v>
      </c>
      <c r="E34" s="19">
        <f t="shared" ref="E34:F34" si="8">E35+E36</f>
        <v>3200000</v>
      </c>
      <c r="F34" s="19">
        <f t="shared" si="8"/>
        <v>2550433.19</v>
      </c>
      <c r="G34" s="20">
        <f t="shared" si="3"/>
        <v>39.237433692307697</v>
      </c>
      <c r="H34" s="20">
        <f t="shared" si="1"/>
        <v>79.701037187500006</v>
      </c>
      <c r="I34" s="21"/>
      <c r="J34" s="21"/>
      <c r="K34" s="20"/>
      <c r="L34" s="73"/>
    </row>
    <row r="35" spans="1:12" s="75" customFormat="1" ht="98.25" customHeight="1" x14ac:dyDescent="0.2">
      <c r="A35" s="18"/>
      <c r="B35" s="69">
        <v>14040100</v>
      </c>
      <c r="C35" s="67" t="s">
        <v>192</v>
      </c>
      <c r="D35" s="23">
        <v>3200000</v>
      </c>
      <c r="E35" s="23">
        <v>1550000</v>
      </c>
      <c r="F35" s="23">
        <v>1383314.48</v>
      </c>
      <c r="G35" s="20">
        <f t="shared" si="1"/>
        <v>48.4375</v>
      </c>
      <c r="H35" s="20">
        <f t="shared" si="1"/>
        <v>89.246095483870974</v>
      </c>
      <c r="I35" s="21"/>
      <c r="J35" s="21"/>
      <c r="K35" s="20"/>
      <c r="L35" s="73"/>
    </row>
    <row r="36" spans="1:12" s="75" customFormat="1" ht="84" customHeight="1" x14ac:dyDescent="0.2">
      <c r="A36" s="18"/>
      <c r="B36" s="69">
        <v>14040200</v>
      </c>
      <c r="C36" s="67" t="s">
        <v>193</v>
      </c>
      <c r="D36" s="23">
        <v>3300000</v>
      </c>
      <c r="E36" s="23">
        <v>1650000</v>
      </c>
      <c r="F36" s="23">
        <v>1167118.71</v>
      </c>
      <c r="G36" s="20">
        <f t="shared" si="3"/>
        <v>35.367233636363636</v>
      </c>
      <c r="H36" s="20">
        <f t="shared" si="1"/>
        <v>70.734467272727272</v>
      </c>
      <c r="I36" s="21"/>
      <c r="J36" s="21"/>
      <c r="K36" s="20"/>
      <c r="L36" s="73"/>
    </row>
    <row r="37" spans="1:12" s="75" customFormat="1" ht="47.25" x14ac:dyDescent="0.2">
      <c r="A37" s="18"/>
      <c r="B37" s="18">
        <v>18000000</v>
      </c>
      <c r="C37" s="68" t="s">
        <v>22</v>
      </c>
      <c r="D37" s="19">
        <f>D38+D49+D52</f>
        <v>43666000</v>
      </c>
      <c r="E37" s="19">
        <f>E38+E49+E52</f>
        <v>20994950</v>
      </c>
      <c r="F37" s="19">
        <f>F38+F49+F52</f>
        <v>30758599.879999995</v>
      </c>
      <c r="G37" s="20">
        <f t="shared" si="3"/>
        <v>70.440617139192952</v>
      </c>
      <c r="H37" s="20">
        <f t="shared" si="1"/>
        <v>146.50475414325822</v>
      </c>
      <c r="I37" s="21"/>
      <c r="J37" s="21"/>
      <c r="K37" s="20"/>
      <c r="L37" s="73"/>
    </row>
    <row r="38" spans="1:12" s="75" customFormat="1" ht="21" customHeight="1" x14ac:dyDescent="0.2">
      <c r="A38" s="18"/>
      <c r="B38" s="18">
        <v>18010000</v>
      </c>
      <c r="C38" s="68" t="s">
        <v>23</v>
      </c>
      <c r="D38" s="19">
        <f>D39+D40+D41+D42+D43+D44+D45+D46+D48+D47</f>
        <v>11836000</v>
      </c>
      <c r="E38" s="19">
        <f>E39+E40+E41+E42+E43+E44+E45+E46+E48+E47</f>
        <v>5744200</v>
      </c>
      <c r="F38" s="19">
        <f>F39+F40+F41+F42+F43+F44+F45+F46+F48+F47</f>
        <v>7825255.0699999994</v>
      </c>
      <c r="G38" s="20">
        <f t="shared" si="3"/>
        <v>66.114017151064544</v>
      </c>
      <c r="H38" s="20">
        <f t="shared" si="1"/>
        <v>136.2288059259775</v>
      </c>
      <c r="I38" s="21"/>
      <c r="J38" s="21"/>
      <c r="K38" s="20"/>
      <c r="L38" s="73"/>
    </row>
    <row r="39" spans="1:12" s="76" customFormat="1" ht="66" customHeight="1" x14ac:dyDescent="0.2">
      <c r="A39" s="69"/>
      <c r="B39" s="69">
        <v>18010100</v>
      </c>
      <c r="C39" s="67" t="s">
        <v>24</v>
      </c>
      <c r="D39" s="23">
        <v>10000</v>
      </c>
      <c r="E39" s="23">
        <v>4200</v>
      </c>
      <c r="F39" s="23">
        <v>2813.78</v>
      </c>
      <c r="G39" s="20">
        <f t="shared" si="3"/>
        <v>28.137800000000002</v>
      </c>
      <c r="H39" s="20">
        <f t="shared" si="1"/>
        <v>66.994761904761916</v>
      </c>
      <c r="I39" s="25"/>
      <c r="J39" s="25"/>
      <c r="K39" s="24"/>
      <c r="L39" s="72"/>
    </row>
    <row r="40" spans="1:12" s="76" customFormat="1" ht="66" customHeight="1" x14ac:dyDescent="0.2">
      <c r="A40" s="69"/>
      <c r="B40" s="69">
        <v>18010200</v>
      </c>
      <c r="C40" s="67" t="s">
        <v>25</v>
      </c>
      <c r="D40" s="23">
        <v>400000</v>
      </c>
      <c r="E40" s="23">
        <v>140000</v>
      </c>
      <c r="F40" s="23">
        <v>75597.91</v>
      </c>
      <c r="G40" s="20">
        <f t="shared" si="3"/>
        <v>18.8994775</v>
      </c>
      <c r="H40" s="20">
        <f t="shared" si="1"/>
        <v>53.998507142857143</v>
      </c>
      <c r="I40" s="25"/>
      <c r="J40" s="25"/>
      <c r="K40" s="24"/>
      <c r="L40" s="72"/>
    </row>
    <row r="41" spans="1:12" s="76" customFormat="1" ht="72" customHeight="1" x14ac:dyDescent="0.2">
      <c r="A41" s="69"/>
      <c r="B41" s="69">
        <v>18010300</v>
      </c>
      <c r="C41" s="67" t="s">
        <v>26</v>
      </c>
      <c r="D41" s="23">
        <v>600000</v>
      </c>
      <c r="E41" s="23">
        <v>300000</v>
      </c>
      <c r="F41" s="23">
        <v>279342.87</v>
      </c>
      <c r="G41" s="20">
        <f t="shared" si="3"/>
        <v>46.557144999999998</v>
      </c>
      <c r="H41" s="20">
        <f t="shared" si="1"/>
        <v>93.114289999999997</v>
      </c>
      <c r="I41" s="25"/>
      <c r="J41" s="25"/>
      <c r="K41" s="24"/>
      <c r="L41" s="72"/>
    </row>
    <row r="42" spans="1:12" s="76" customFormat="1" ht="70.5" customHeight="1" x14ac:dyDescent="0.2">
      <c r="A42" s="69"/>
      <c r="B42" s="69">
        <v>18010400</v>
      </c>
      <c r="C42" s="67" t="s">
        <v>27</v>
      </c>
      <c r="D42" s="23">
        <v>1300000</v>
      </c>
      <c r="E42" s="23">
        <v>630000</v>
      </c>
      <c r="F42" s="23">
        <v>735906.71</v>
      </c>
      <c r="G42" s="20">
        <f t="shared" si="3"/>
        <v>56.608208461538453</v>
      </c>
      <c r="H42" s="20">
        <f t="shared" si="1"/>
        <v>116.81058888888889</v>
      </c>
      <c r="I42" s="25"/>
      <c r="J42" s="25"/>
      <c r="K42" s="24"/>
      <c r="L42" s="72"/>
    </row>
    <row r="43" spans="1:12" s="76" customFormat="1" ht="15.75" x14ac:dyDescent="0.2">
      <c r="A43" s="69"/>
      <c r="B43" s="69">
        <v>18010500</v>
      </c>
      <c r="C43" s="67" t="s">
        <v>28</v>
      </c>
      <c r="D43" s="23">
        <v>2500000</v>
      </c>
      <c r="E43" s="23">
        <v>1300000</v>
      </c>
      <c r="F43" s="23">
        <v>1397316.23</v>
      </c>
      <c r="G43" s="20">
        <f t="shared" si="3"/>
        <v>55.892649200000001</v>
      </c>
      <c r="H43" s="20">
        <f t="shared" si="1"/>
        <v>107.48586384615383</v>
      </c>
      <c r="I43" s="25"/>
      <c r="J43" s="25"/>
      <c r="K43" s="24"/>
      <c r="L43" s="72"/>
    </row>
    <row r="44" spans="1:12" s="76" customFormat="1" ht="15.75" x14ac:dyDescent="0.2">
      <c r="A44" s="69"/>
      <c r="B44" s="69">
        <v>18010600</v>
      </c>
      <c r="C44" s="67" t="s">
        <v>29</v>
      </c>
      <c r="D44" s="23">
        <v>5100000</v>
      </c>
      <c r="E44" s="23">
        <v>2595000</v>
      </c>
      <c r="F44" s="23">
        <v>4082986.02</v>
      </c>
      <c r="G44" s="20">
        <f t="shared" si="3"/>
        <v>80.058549411764702</v>
      </c>
      <c r="H44" s="20">
        <f t="shared" si="1"/>
        <v>157.34050173410407</v>
      </c>
      <c r="I44" s="25"/>
      <c r="J44" s="25"/>
      <c r="K44" s="24"/>
      <c r="L44" s="72"/>
    </row>
    <row r="45" spans="1:12" s="76" customFormat="1" ht="15.75" x14ac:dyDescent="0.2">
      <c r="A45" s="69"/>
      <c r="B45" s="69">
        <v>18010700</v>
      </c>
      <c r="C45" s="67" t="s">
        <v>30</v>
      </c>
      <c r="D45" s="23">
        <v>1000000</v>
      </c>
      <c r="E45" s="23">
        <v>450000</v>
      </c>
      <c r="F45" s="23">
        <v>653077.57999999996</v>
      </c>
      <c r="G45" s="20">
        <f t="shared" si="3"/>
        <v>65.307757999999993</v>
      </c>
      <c r="H45" s="20">
        <f t="shared" si="1"/>
        <v>145.1283511111111</v>
      </c>
      <c r="I45" s="25"/>
      <c r="J45" s="25"/>
      <c r="K45" s="24"/>
      <c r="L45" s="72"/>
    </row>
    <row r="46" spans="1:12" s="76" customFormat="1" ht="15.75" x14ac:dyDescent="0.2">
      <c r="A46" s="69"/>
      <c r="B46" s="69">
        <v>18010900</v>
      </c>
      <c r="C46" s="67" t="s">
        <v>31</v>
      </c>
      <c r="D46" s="23">
        <v>900000</v>
      </c>
      <c r="E46" s="23">
        <v>300000</v>
      </c>
      <c r="F46" s="23">
        <v>539831.67000000004</v>
      </c>
      <c r="G46" s="20">
        <f t="shared" si="3"/>
        <v>59.981296666666672</v>
      </c>
      <c r="H46" s="20">
        <f t="shared" si="1"/>
        <v>179.94389000000001</v>
      </c>
      <c r="I46" s="25"/>
      <c r="J46" s="25"/>
      <c r="K46" s="24"/>
      <c r="L46" s="72"/>
    </row>
    <row r="47" spans="1:12" s="76" customFormat="1" ht="15.75" x14ac:dyDescent="0.2">
      <c r="A47" s="69"/>
      <c r="B47" s="69">
        <v>18011000</v>
      </c>
      <c r="C47" s="69" t="s">
        <v>207</v>
      </c>
      <c r="D47" s="23">
        <v>1000</v>
      </c>
      <c r="E47" s="23">
        <v>0</v>
      </c>
      <c r="F47" s="23">
        <v>0</v>
      </c>
      <c r="G47" s="20">
        <v>0</v>
      </c>
      <c r="H47" s="20">
        <f t="shared" si="1"/>
        <v>0</v>
      </c>
      <c r="I47" s="25"/>
      <c r="J47" s="25"/>
      <c r="K47" s="24"/>
      <c r="L47" s="72"/>
    </row>
    <row r="48" spans="1:12" s="76" customFormat="1" ht="15.75" x14ac:dyDescent="0.2">
      <c r="A48" s="69"/>
      <c r="B48" s="69">
        <v>18011100</v>
      </c>
      <c r="C48" s="67" t="s">
        <v>32</v>
      </c>
      <c r="D48" s="23">
        <v>25000</v>
      </c>
      <c r="E48" s="23">
        <v>25000</v>
      </c>
      <c r="F48" s="23">
        <v>58382.3</v>
      </c>
      <c r="G48" s="20">
        <f t="shared" si="3"/>
        <v>233.5292</v>
      </c>
      <c r="H48" s="20">
        <f t="shared" si="1"/>
        <v>233.5292</v>
      </c>
      <c r="I48" s="25"/>
      <c r="J48" s="25"/>
      <c r="K48" s="24"/>
      <c r="L48" s="72"/>
    </row>
    <row r="49" spans="1:12" s="75" customFormat="1" ht="15.75" x14ac:dyDescent="0.2">
      <c r="A49" s="18"/>
      <c r="B49" s="18">
        <v>18030000</v>
      </c>
      <c r="C49" s="68" t="s">
        <v>33</v>
      </c>
      <c r="D49" s="19">
        <f>D50+D51</f>
        <v>30000</v>
      </c>
      <c r="E49" s="19">
        <f t="shared" ref="E49:F49" si="9">E50+E51</f>
        <v>22500</v>
      </c>
      <c r="F49" s="19">
        <f t="shared" si="9"/>
        <v>38398.28</v>
      </c>
      <c r="G49" s="20">
        <f t="shared" si="3"/>
        <v>127.99426666666666</v>
      </c>
      <c r="H49" s="20">
        <f t="shared" si="1"/>
        <v>170.65902222222223</v>
      </c>
      <c r="I49" s="21"/>
      <c r="J49" s="21"/>
      <c r="K49" s="20"/>
      <c r="L49" s="73"/>
    </row>
    <row r="50" spans="1:12" s="76" customFormat="1" ht="31.5" x14ac:dyDescent="0.2">
      <c r="A50" s="69"/>
      <c r="B50" s="69">
        <v>18030100</v>
      </c>
      <c r="C50" s="67" t="s">
        <v>176</v>
      </c>
      <c r="D50" s="23">
        <v>12000</v>
      </c>
      <c r="E50" s="23">
        <v>12000</v>
      </c>
      <c r="F50" s="23">
        <v>23096</v>
      </c>
      <c r="G50" s="20">
        <f t="shared" si="3"/>
        <v>192.46666666666667</v>
      </c>
      <c r="H50" s="20">
        <f t="shared" si="1"/>
        <v>192.46666666666667</v>
      </c>
      <c r="I50" s="25"/>
      <c r="J50" s="25"/>
      <c r="K50" s="24"/>
      <c r="L50" s="72"/>
    </row>
    <row r="51" spans="1:12" s="76" customFormat="1" ht="15.75" x14ac:dyDescent="0.2">
      <c r="A51" s="69"/>
      <c r="B51" s="69">
        <v>18030200</v>
      </c>
      <c r="C51" s="67" t="s">
        <v>34</v>
      </c>
      <c r="D51" s="23">
        <v>18000</v>
      </c>
      <c r="E51" s="23">
        <v>10500</v>
      </c>
      <c r="F51" s="23">
        <v>15302.28</v>
      </c>
      <c r="G51" s="20">
        <f t="shared" si="3"/>
        <v>85.012666666666675</v>
      </c>
      <c r="H51" s="20">
        <f t="shared" si="1"/>
        <v>145.73599999999999</v>
      </c>
      <c r="I51" s="25"/>
      <c r="J51" s="25"/>
      <c r="K51" s="24"/>
      <c r="L51" s="72"/>
    </row>
    <row r="52" spans="1:12" s="75" customFormat="1" ht="15.75" x14ac:dyDescent="0.2">
      <c r="A52" s="18"/>
      <c r="B52" s="18">
        <v>18050000</v>
      </c>
      <c r="C52" s="68" t="s">
        <v>35</v>
      </c>
      <c r="D52" s="19">
        <f>D53+D54+D55</f>
        <v>31800000</v>
      </c>
      <c r="E52" s="19">
        <f t="shared" ref="E52:F52" si="10">E53+E54+E55</f>
        <v>15228250</v>
      </c>
      <c r="F52" s="19">
        <f t="shared" si="10"/>
        <v>22894946.529999997</v>
      </c>
      <c r="G52" s="20">
        <f t="shared" si="3"/>
        <v>71.996687201257856</v>
      </c>
      <c r="H52" s="20">
        <f t="shared" si="1"/>
        <v>150.34522371250799</v>
      </c>
      <c r="I52" s="21"/>
      <c r="J52" s="21"/>
      <c r="K52" s="20"/>
      <c r="L52" s="73"/>
    </row>
    <row r="53" spans="1:12" s="76" customFormat="1" ht="15.75" x14ac:dyDescent="0.2">
      <c r="A53" s="69"/>
      <c r="B53" s="69">
        <v>18050300</v>
      </c>
      <c r="C53" s="67" t="s">
        <v>36</v>
      </c>
      <c r="D53" s="23">
        <v>2600000</v>
      </c>
      <c r="E53" s="23">
        <v>1778250</v>
      </c>
      <c r="F53" s="23">
        <v>3952188.66</v>
      </c>
      <c r="G53" s="20">
        <f t="shared" si="3"/>
        <v>152.00725615384616</v>
      </c>
      <c r="H53" s="20">
        <f t="shared" si="1"/>
        <v>222.25157654997895</v>
      </c>
      <c r="I53" s="25"/>
      <c r="J53" s="25"/>
      <c r="K53" s="24"/>
      <c r="L53" s="72"/>
    </row>
    <row r="54" spans="1:12" s="76" customFormat="1" ht="15.75" x14ac:dyDescent="0.2">
      <c r="A54" s="69"/>
      <c r="B54" s="69">
        <v>18050400</v>
      </c>
      <c r="C54" s="67" t="s">
        <v>37</v>
      </c>
      <c r="D54" s="23">
        <v>28000000</v>
      </c>
      <c r="E54" s="23">
        <v>13000000</v>
      </c>
      <c r="F54" s="23">
        <v>18153793.379999999</v>
      </c>
      <c r="G54" s="20">
        <f t="shared" si="3"/>
        <v>64.83497635714285</v>
      </c>
      <c r="H54" s="20">
        <f t="shared" si="1"/>
        <v>139.64456446153847</v>
      </c>
      <c r="I54" s="25"/>
      <c r="J54" s="25"/>
      <c r="K54" s="24"/>
      <c r="L54" s="72"/>
    </row>
    <row r="55" spans="1:12" s="76" customFormat="1" ht="84" customHeight="1" x14ac:dyDescent="0.2">
      <c r="A55" s="69"/>
      <c r="B55" s="69">
        <v>18050500</v>
      </c>
      <c r="C55" s="67" t="s">
        <v>38</v>
      </c>
      <c r="D55" s="23">
        <v>1200000</v>
      </c>
      <c r="E55" s="23">
        <v>450000</v>
      </c>
      <c r="F55" s="23">
        <v>788964.49</v>
      </c>
      <c r="G55" s="20">
        <f t="shared" si="3"/>
        <v>65.74704083333333</v>
      </c>
      <c r="H55" s="20">
        <f t="shared" si="1"/>
        <v>175.32544222222222</v>
      </c>
      <c r="I55" s="25"/>
      <c r="J55" s="25"/>
      <c r="K55" s="24"/>
      <c r="L55" s="72"/>
    </row>
    <row r="56" spans="1:12" s="75" customFormat="1" ht="15.75" x14ac:dyDescent="0.2">
      <c r="A56" s="18"/>
      <c r="B56" s="18">
        <v>19000000</v>
      </c>
      <c r="C56" s="18" t="s">
        <v>70</v>
      </c>
      <c r="D56" s="19"/>
      <c r="E56" s="19"/>
      <c r="F56" s="19"/>
      <c r="G56" s="20"/>
      <c r="H56" s="20"/>
      <c r="I56" s="21">
        <f>I57</f>
        <v>60000</v>
      </c>
      <c r="J56" s="21">
        <f t="shared" ref="J56" si="11">J57</f>
        <v>34616.86</v>
      </c>
      <c r="K56" s="20">
        <f>+J56/I56*100</f>
        <v>57.694766666666666</v>
      </c>
      <c r="L56" s="73"/>
    </row>
    <row r="57" spans="1:12" s="76" customFormat="1" ht="15.75" x14ac:dyDescent="0.2">
      <c r="A57" s="69"/>
      <c r="B57" s="69">
        <v>19010000</v>
      </c>
      <c r="C57" s="69" t="s">
        <v>71</v>
      </c>
      <c r="D57" s="23"/>
      <c r="E57" s="23"/>
      <c r="F57" s="23"/>
      <c r="G57" s="20"/>
      <c r="H57" s="20"/>
      <c r="I57" s="25">
        <f>I58+I59+I60</f>
        <v>60000</v>
      </c>
      <c r="J57" s="25">
        <f t="shared" ref="J57" si="12">J58+J59+J60</f>
        <v>34616.86</v>
      </c>
      <c r="K57" s="24">
        <f>+J57/I57*100</f>
        <v>57.694766666666666</v>
      </c>
      <c r="L57" s="72"/>
    </row>
    <row r="58" spans="1:12" s="76" customFormat="1" ht="90" customHeight="1" x14ac:dyDescent="0.2">
      <c r="A58" s="69"/>
      <c r="B58" s="69">
        <v>19010100</v>
      </c>
      <c r="C58" s="67" t="s">
        <v>72</v>
      </c>
      <c r="D58" s="23"/>
      <c r="E58" s="23"/>
      <c r="F58" s="23"/>
      <c r="G58" s="20"/>
      <c r="H58" s="20"/>
      <c r="I58" s="23">
        <v>50000</v>
      </c>
      <c r="J58" s="23">
        <v>26217.96</v>
      </c>
      <c r="K58" s="24">
        <f t="shared" ref="K58:K59" si="13">+J58/I58*100</f>
        <v>52.435920000000003</v>
      </c>
      <c r="L58" s="72"/>
    </row>
    <row r="59" spans="1:12" s="76" customFormat="1" ht="37.5" customHeight="1" x14ac:dyDescent="0.2">
      <c r="A59" s="69"/>
      <c r="B59" s="69">
        <v>19010200</v>
      </c>
      <c r="C59" s="67" t="s">
        <v>73</v>
      </c>
      <c r="D59" s="23"/>
      <c r="E59" s="23"/>
      <c r="F59" s="23"/>
      <c r="G59" s="20"/>
      <c r="H59" s="20"/>
      <c r="I59" s="23">
        <v>10000</v>
      </c>
      <c r="J59" s="23">
        <v>8245.4599999999991</v>
      </c>
      <c r="K59" s="24">
        <f t="shared" si="13"/>
        <v>82.454599999999985</v>
      </c>
      <c r="L59" s="72"/>
    </row>
    <row r="60" spans="1:12" s="76" customFormat="1" ht="68.25" customHeight="1" x14ac:dyDescent="0.2">
      <c r="A60" s="69"/>
      <c r="B60" s="69">
        <v>19010300</v>
      </c>
      <c r="C60" s="67" t="s">
        <v>74</v>
      </c>
      <c r="D60" s="23"/>
      <c r="E60" s="23"/>
      <c r="F60" s="23"/>
      <c r="G60" s="20"/>
      <c r="H60" s="20"/>
      <c r="I60" s="23">
        <v>0</v>
      </c>
      <c r="J60" s="23">
        <v>153.44</v>
      </c>
      <c r="K60" s="24"/>
      <c r="L60" s="72"/>
    </row>
    <row r="61" spans="1:12" s="75" customFormat="1" ht="15.75" x14ac:dyDescent="0.2">
      <c r="A61" s="18"/>
      <c r="B61" s="18">
        <v>20000000</v>
      </c>
      <c r="C61" s="68" t="s">
        <v>39</v>
      </c>
      <c r="D61" s="19">
        <f>D62+D68+D80</f>
        <v>5715100</v>
      </c>
      <c r="E61" s="19">
        <f>E62+E68+E80</f>
        <v>2810700</v>
      </c>
      <c r="F61" s="19">
        <f>F62+F68+F80</f>
        <v>3541930.19</v>
      </c>
      <c r="G61" s="20">
        <f t="shared" si="3"/>
        <v>61.974946895067454</v>
      </c>
      <c r="H61" s="20">
        <f t="shared" si="1"/>
        <v>126.0159458497883</v>
      </c>
      <c r="I61" s="21">
        <f>I62+I68+I80+I85</f>
        <v>5317200</v>
      </c>
      <c r="J61" s="21">
        <f t="shared" ref="J61" si="14">J62+J68+J80+J85</f>
        <v>7625480.5899999999</v>
      </c>
      <c r="K61" s="20">
        <f>+J61/I61*100</f>
        <v>143.41158109531332</v>
      </c>
      <c r="L61" s="73"/>
    </row>
    <row r="62" spans="1:12" s="75" customFormat="1" ht="31.5" x14ac:dyDescent="0.2">
      <c r="A62" s="18"/>
      <c r="B62" s="18">
        <v>21000000</v>
      </c>
      <c r="C62" s="68" t="s">
        <v>40</v>
      </c>
      <c r="D62" s="19">
        <f>D63</f>
        <v>84000</v>
      </c>
      <c r="E62" s="19">
        <f>E63</f>
        <v>40000</v>
      </c>
      <c r="F62" s="19">
        <f t="shared" ref="F62" si="15">F63</f>
        <v>54165.82</v>
      </c>
      <c r="G62" s="20">
        <f t="shared" si="3"/>
        <v>64.483119047619041</v>
      </c>
      <c r="H62" s="20">
        <f t="shared" si="1"/>
        <v>135.41454999999999</v>
      </c>
      <c r="I62" s="21">
        <f>I67</f>
        <v>0</v>
      </c>
      <c r="J62" s="21">
        <f t="shared" ref="J62" si="16">J67</f>
        <v>18822.41</v>
      </c>
      <c r="K62" s="20">
        <v>0</v>
      </c>
      <c r="L62" s="73"/>
    </row>
    <row r="63" spans="1:12" s="75" customFormat="1" ht="15.75" x14ac:dyDescent="0.2">
      <c r="A63" s="18"/>
      <c r="B63" s="18">
        <v>21080000</v>
      </c>
      <c r="C63" s="68" t="s">
        <v>41</v>
      </c>
      <c r="D63" s="19">
        <f>D65+D66</f>
        <v>84000</v>
      </c>
      <c r="E63" s="19">
        <f t="shared" ref="E63" si="17">E65+E66</f>
        <v>40000</v>
      </c>
      <c r="F63" s="19">
        <f>F65+F66+F64</f>
        <v>54165.82</v>
      </c>
      <c r="G63" s="20">
        <f t="shared" si="3"/>
        <v>64.483119047619041</v>
      </c>
      <c r="H63" s="20">
        <f t="shared" si="1"/>
        <v>135.41454999999999</v>
      </c>
      <c r="I63" s="21"/>
      <c r="J63" s="21"/>
      <c r="K63" s="20"/>
      <c r="L63" s="73"/>
    </row>
    <row r="64" spans="1:12" s="75" customFormat="1" ht="15.75" x14ac:dyDescent="0.2">
      <c r="A64" s="18"/>
      <c r="B64" s="69">
        <v>21080500</v>
      </c>
      <c r="C64" s="67" t="s">
        <v>219</v>
      </c>
      <c r="D64" s="23">
        <v>0</v>
      </c>
      <c r="E64" s="23">
        <v>0</v>
      </c>
      <c r="F64" s="23">
        <v>102</v>
      </c>
      <c r="G64" s="20"/>
      <c r="H64" s="20"/>
      <c r="I64" s="21"/>
      <c r="J64" s="21"/>
      <c r="K64" s="20"/>
      <c r="L64" s="73"/>
    </row>
    <row r="65" spans="1:12" s="76" customFormat="1" ht="19.5" customHeight="1" x14ac:dyDescent="0.2">
      <c r="A65" s="69"/>
      <c r="B65" s="69">
        <v>21081100</v>
      </c>
      <c r="C65" s="67" t="s">
        <v>42</v>
      </c>
      <c r="D65" s="23">
        <v>74000</v>
      </c>
      <c r="E65" s="23">
        <v>36000</v>
      </c>
      <c r="F65" s="23">
        <v>54063.82</v>
      </c>
      <c r="G65" s="20">
        <f t="shared" si="3"/>
        <v>73.059216216216214</v>
      </c>
      <c r="H65" s="20">
        <f t="shared" si="1"/>
        <v>150.17727777777779</v>
      </c>
      <c r="I65" s="25"/>
      <c r="J65" s="25"/>
      <c r="K65" s="20"/>
      <c r="L65" s="72"/>
    </row>
    <row r="66" spans="1:12" s="76" customFormat="1" ht="52.5" customHeight="1" x14ac:dyDescent="0.2">
      <c r="A66" s="69"/>
      <c r="B66" s="69">
        <v>21081500</v>
      </c>
      <c r="C66" s="67" t="s">
        <v>43</v>
      </c>
      <c r="D66" s="23">
        <v>10000</v>
      </c>
      <c r="E66" s="23">
        <v>4000</v>
      </c>
      <c r="F66" s="23">
        <v>0</v>
      </c>
      <c r="G66" s="20">
        <f t="shared" si="3"/>
        <v>0</v>
      </c>
      <c r="H66" s="20">
        <f t="shared" si="1"/>
        <v>0</v>
      </c>
      <c r="I66" s="25"/>
      <c r="J66" s="25"/>
      <c r="K66" s="20"/>
      <c r="L66" s="72"/>
    </row>
    <row r="67" spans="1:12" s="76" customFormat="1" ht="53.25" customHeight="1" x14ac:dyDescent="0.2">
      <c r="A67" s="69"/>
      <c r="B67" s="69">
        <v>21110000</v>
      </c>
      <c r="C67" s="67" t="s">
        <v>195</v>
      </c>
      <c r="D67" s="23"/>
      <c r="E67" s="23"/>
      <c r="F67" s="23"/>
      <c r="G67" s="20"/>
      <c r="H67" s="20"/>
      <c r="I67" s="23">
        <v>0</v>
      </c>
      <c r="J67" s="23">
        <v>18822.41</v>
      </c>
      <c r="K67" s="20">
        <v>0</v>
      </c>
      <c r="L67" s="72"/>
    </row>
    <row r="68" spans="1:12" s="75" customFormat="1" ht="31.5" x14ac:dyDescent="0.2">
      <c r="A68" s="18"/>
      <c r="B68" s="18">
        <v>22000000</v>
      </c>
      <c r="C68" s="68" t="s">
        <v>44</v>
      </c>
      <c r="D68" s="19">
        <f>D69+D74+D76+D79</f>
        <v>5571100</v>
      </c>
      <c r="E68" s="19">
        <f>E69+E74+E76+E79</f>
        <v>2710700</v>
      </c>
      <c r="F68" s="19">
        <f>F69+F74+F76+F79</f>
        <v>3269104.87</v>
      </c>
      <c r="G68" s="20">
        <f t="shared" si="3"/>
        <v>58.67970185421192</v>
      </c>
      <c r="H68" s="20">
        <f t="shared" si="1"/>
        <v>120.60002471686279</v>
      </c>
      <c r="I68" s="21"/>
      <c r="J68" s="21"/>
      <c r="K68" s="20"/>
      <c r="L68" s="73"/>
    </row>
    <row r="69" spans="1:12" s="75" customFormat="1" ht="15.75" x14ac:dyDescent="0.2">
      <c r="A69" s="18"/>
      <c r="B69" s="18">
        <v>22010000</v>
      </c>
      <c r="C69" s="68" t="s">
        <v>45</v>
      </c>
      <c r="D69" s="19">
        <f>D70+D71+D72+D73</f>
        <v>4005000</v>
      </c>
      <c r="E69" s="19">
        <f t="shared" ref="E69" si="18">E70+E71+E72+E73</f>
        <v>1992250</v>
      </c>
      <c r="F69" s="19">
        <f>F70+F71+F72+F73</f>
        <v>2373194.34</v>
      </c>
      <c r="G69" s="20">
        <f t="shared" si="3"/>
        <v>59.255788764044937</v>
      </c>
      <c r="H69" s="20">
        <f t="shared" si="1"/>
        <v>119.12131208432677</v>
      </c>
      <c r="I69" s="21"/>
      <c r="J69" s="21"/>
      <c r="K69" s="20"/>
      <c r="L69" s="73"/>
    </row>
    <row r="70" spans="1:12" s="76" customFormat="1" ht="47.25" x14ac:dyDescent="0.2">
      <c r="A70" s="69"/>
      <c r="B70" s="69">
        <v>22010300</v>
      </c>
      <c r="C70" s="67" t="s">
        <v>46</v>
      </c>
      <c r="D70" s="23">
        <v>20000</v>
      </c>
      <c r="E70" s="23">
        <v>7000</v>
      </c>
      <c r="F70" s="23">
        <v>5130</v>
      </c>
      <c r="G70" s="20">
        <f t="shared" si="3"/>
        <v>25.650000000000002</v>
      </c>
      <c r="H70" s="20">
        <f t="shared" si="1"/>
        <v>73.285714285714292</v>
      </c>
      <c r="I70" s="25"/>
      <c r="J70" s="25"/>
      <c r="K70" s="20"/>
      <c r="L70" s="72"/>
    </row>
    <row r="71" spans="1:12" s="76" customFormat="1" ht="21" customHeight="1" x14ac:dyDescent="0.2">
      <c r="A71" s="69"/>
      <c r="B71" s="69">
        <v>22012500</v>
      </c>
      <c r="C71" s="67" t="s">
        <v>47</v>
      </c>
      <c r="D71" s="23">
        <v>3600000</v>
      </c>
      <c r="E71" s="23">
        <v>1800000</v>
      </c>
      <c r="F71" s="23">
        <v>2186134.34</v>
      </c>
      <c r="G71" s="20">
        <f t="shared" si="3"/>
        <v>60.725953888888881</v>
      </c>
      <c r="H71" s="20">
        <f t="shared" si="1"/>
        <v>121.45190777777776</v>
      </c>
      <c r="I71" s="25"/>
      <c r="J71" s="25"/>
      <c r="K71" s="20"/>
      <c r="L71" s="72"/>
    </row>
    <row r="72" spans="1:12" s="76" customFormat="1" ht="42.75" customHeight="1" x14ac:dyDescent="0.2">
      <c r="A72" s="69"/>
      <c r="B72" s="69">
        <v>22012600</v>
      </c>
      <c r="C72" s="67" t="s">
        <v>48</v>
      </c>
      <c r="D72" s="23">
        <v>380000</v>
      </c>
      <c r="E72" s="23">
        <v>185250</v>
      </c>
      <c r="F72" s="23">
        <v>181930</v>
      </c>
      <c r="G72" s="20">
        <f t="shared" si="3"/>
        <v>47.876315789473686</v>
      </c>
      <c r="H72" s="20">
        <f t="shared" si="1"/>
        <v>98.207827260458842</v>
      </c>
      <c r="I72" s="25"/>
      <c r="J72" s="25"/>
      <c r="K72" s="20"/>
      <c r="L72" s="72"/>
    </row>
    <row r="73" spans="1:12" s="76" customFormat="1" ht="106.5" customHeight="1" x14ac:dyDescent="0.2">
      <c r="A73" s="69"/>
      <c r="B73" s="69">
        <v>22012900</v>
      </c>
      <c r="C73" s="67" t="s">
        <v>179</v>
      </c>
      <c r="D73" s="23">
        <v>5000</v>
      </c>
      <c r="E73" s="23">
        <v>0</v>
      </c>
      <c r="F73" s="23">
        <v>0</v>
      </c>
      <c r="G73" s="20">
        <f t="shared" si="3"/>
        <v>0</v>
      </c>
      <c r="H73" s="20">
        <f t="shared" si="1"/>
        <v>0</v>
      </c>
      <c r="I73" s="25"/>
      <c r="J73" s="25"/>
      <c r="K73" s="20"/>
      <c r="L73" s="72"/>
    </row>
    <row r="74" spans="1:12" s="75" customFormat="1" ht="47.25" x14ac:dyDescent="0.2">
      <c r="A74" s="18"/>
      <c r="B74" s="18">
        <v>22080000</v>
      </c>
      <c r="C74" s="68" t="s">
        <v>49</v>
      </c>
      <c r="D74" s="19">
        <f>D75</f>
        <v>1480000</v>
      </c>
      <c r="E74" s="19">
        <f t="shared" ref="E74:F74" si="19">E75</f>
        <v>680000</v>
      </c>
      <c r="F74" s="19">
        <f t="shared" si="19"/>
        <v>832777.68</v>
      </c>
      <c r="G74" s="20">
        <f t="shared" si="3"/>
        <v>56.268762162162169</v>
      </c>
      <c r="H74" s="20">
        <f t="shared" si="1"/>
        <v>122.46730588235295</v>
      </c>
      <c r="I74" s="21"/>
      <c r="J74" s="21"/>
      <c r="K74" s="20"/>
      <c r="L74" s="73"/>
    </row>
    <row r="75" spans="1:12" s="76" customFormat="1" ht="54.75" customHeight="1" x14ac:dyDescent="0.2">
      <c r="A75" s="69"/>
      <c r="B75" s="69">
        <v>22080400</v>
      </c>
      <c r="C75" s="67" t="s">
        <v>50</v>
      </c>
      <c r="D75" s="23">
        <v>1480000</v>
      </c>
      <c r="E75" s="23">
        <v>680000</v>
      </c>
      <c r="F75" s="23">
        <v>832777.68</v>
      </c>
      <c r="G75" s="20">
        <f t="shared" si="3"/>
        <v>56.268762162162169</v>
      </c>
      <c r="H75" s="20">
        <f t="shared" si="1"/>
        <v>122.46730588235295</v>
      </c>
      <c r="I75" s="25"/>
      <c r="J75" s="25"/>
      <c r="K75" s="20"/>
      <c r="L75" s="72"/>
    </row>
    <row r="76" spans="1:12" s="75" customFormat="1" ht="15.75" x14ac:dyDescent="0.2">
      <c r="A76" s="18"/>
      <c r="B76" s="18">
        <v>22090000</v>
      </c>
      <c r="C76" s="68" t="s">
        <v>51</v>
      </c>
      <c r="D76" s="19">
        <f>D77+D78</f>
        <v>85000</v>
      </c>
      <c r="E76" s="19">
        <f>E77+E78</f>
        <v>38250</v>
      </c>
      <c r="F76" s="19">
        <f>F77+F78</f>
        <v>62600.65</v>
      </c>
      <c r="G76" s="20">
        <f t="shared" si="3"/>
        <v>73.647823529411767</v>
      </c>
      <c r="H76" s="20">
        <f t="shared" si="1"/>
        <v>163.66183006535948</v>
      </c>
      <c r="I76" s="21"/>
      <c r="J76" s="21"/>
      <c r="K76" s="20"/>
      <c r="L76" s="73"/>
    </row>
    <row r="77" spans="1:12" s="76" customFormat="1" ht="66.75" customHeight="1" x14ac:dyDescent="0.2">
      <c r="A77" s="69"/>
      <c r="B77" s="69">
        <v>22090100</v>
      </c>
      <c r="C77" s="67" t="s">
        <v>52</v>
      </c>
      <c r="D77" s="23">
        <v>70000</v>
      </c>
      <c r="E77" s="23">
        <v>32000</v>
      </c>
      <c r="F77" s="23">
        <v>57857.65</v>
      </c>
      <c r="G77" s="20">
        <f t="shared" si="3"/>
        <v>82.653785714285718</v>
      </c>
      <c r="H77" s="20">
        <f t="shared" si="1"/>
        <v>180.80515625000001</v>
      </c>
      <c r="I77" s="25"/>
      <c r="J77" s="25"/>
      <c r="K77" s="20"/>
      <c r="L77" s="72"/>
    </row>
    <row r="78" spans="1:12" s="76" customFormat="1" ht="54" customHeight="1" x14ac:dyDescent="0.2">
      <c r="A78" s="69"/>
      <c r="B78" s="69">
        <v>22090400</v>
      </c>
      <c r="C78" s="67" t="s">
        <v>53</v>
      </c>
      <c r="D78" s="23">
        <v>15000</v>
      </c>
      <c r="E78" s="23">
        <v>6250</v>
      </c>
      <c r="F78" s="23">
        <v>4743</v>
      </c>
      <c r="G78" s="20">
        <f t="shared" ref="G78:G114" si="20">+F78/D78*100</f>
        <v>31.619999999999997</v>
      </c>
      <c r="H78" s="20">
        <f t="shared" ref="H78:H114" si="21">IF(E78=0,0,F78/E78*100)</f>
        <v>75.888000000000005</v>
      </c>
      <c r="I78" s="25"/>
      <c r="J78" s="25"/>
      <c r="K78" s="20"/>
      <c r="L78" s="72"/>
    </row>
    <row r="79" spans="1:12" s="75" customFormat="1" ht="105.75" customHeight="1" x14ac:dyDescent="0.2">
      <c r="A79" s="18"/>
      <c r="B79" s="68">
        <v>22130000</v>
      </c>
      <c r="C79" s="67" t="s">
        <v>194</v>
      </c>
      <c r="D79" s="19">
        <v>1100</v>
      </c>
      <c r="E79" s="19">
        <v>200</v>
      </c>
      <c r="F79" s="19">
        <v>532.20000000000005</v>
      </c>
      <c r="G79" s="20">
        <f t="shared" si="20"/>
        <v>48.38181818181819</v>
      </c>
      <c r="H79" s="20">
        <f t="shared" si="21"/>
        <v>266.10000000000002</v>
      </c>
      <c r="I79" s="21"/>
      <c r="J79" s="21"/>
      <c r="K79" s="20"/>
      <c r="L79" s="73"/>
    </row>
    <row r="80" spans="1:12" s="75" customFormat="1" ht="15.75" x14ac:dyDescent="0.2">
      <c r="A80" s="18"/>
      <c r="B80" s="18">
        <v>24000000</v>
      </c>
      <c r="C80" s="68" t="s">
        <v>54</v>
      </c>
      <c r="D80" s="19">
        <f>+D81</f>
        <v>60000</v>
      </c>
      <c r="E80" s="19">
        <f t="shared" ref="E80:F80" si="22">+E81</f>
        <v>60000</v>
      </c>
      <c r="F80" s="19">
        <f t="shared" si="22"/>
        <v>218659.5</v>
      </c>
      <c r="G80" s="20">
        <f t="shared" si="20"/>
        <v>364.4325</v>
      </c>
      <c r="H80" s="20">
        <f t="shared" si="21"/>
        <v>364.4325</v>
      </c>
      <c r="I80" s="21">
        <f>I81</f>
        <v>0</v>
      </c>
      <c r="J80" s="21">
        <f t="shared" ref="J80" si="23">J81</f>
        <v>5337.35</v>
      </c>
      <c r="K80" s="20">
        <v>0</v>
      </c>
      <c r="L80" s="73"/>
    </row>
    <row r="81" spans="1:12" s="75" customFormat="1" ht="15.75" x14ac:dyDescent="0.2">
      <c r="A81" s="18"/>
      <c r="B81" s="18">
        <v>24060000</v>
      </c>
      <c r="C81" s="68" t="s">
        <v>41</v>
      </c>
      <c r="D81" s="19">
        <f>+D82</f>
        <v>60000</v>
      </c>
      <c r="E81" s="19">
        <f>+E82</f>
        <v>60000</v>
      </c>
      <c r="F81" s="19">
        <f>+F82</f>
        <v>218659.5</v>
      </c>
      <c r="G81" s="20">
        <f t="shared" si="20"/>
        <v>364.4325</v>
      </c>
      <c r="H81" s="20">
        <f t="shared" si="21"/>
        <v>364.4325</v>
      </c>
      <c r="I81" s="21">
        <f>I83</f>
        <v>0</v>
      </c>
      <c r="J81" s="21">
        <f t="shared" ref="J81" si="24">J83</f>
        <v>5337.35</v>
      </c>
      <c r="K81" s="20">
        <v>0</v>
      </c>
      <c r="L81" s="73"/>
    </row>
    <row r="82" spans="1:12" s="76" customFormat="1" ht="15.75" x14ac:dyDescent="0.2">
      <c r="A82" s="69"/>
      <c r="B82" s="69">
        <v>24060300</v>
      </c>
      <c r="C82" s="67" t="s">
        <v>41</v>
      </c>
      <c r="D82" s="23">
        <v>60000</v>
      </c>
      <c r="E82" s="23">
        <v>60000</v>
      </c>
      <c r="F82" s="23">
        <v>218659.5</v>
      </c>
      <c r="G82" s="20">
        <f t="shared" si="20"/>
        <v>364.4325</v>
      </c>
      <c r="H82" s="20">
        <f t="shared" si="21"/>
        <v>364.4325</v>
      </c>
      <c r="I82" s="25"/>
      <c r="J82" s="25"/>
      <c r="K82" s="20"/>
      <c r="L82" s="72"/>
    </row>
    <row r="83" spans="1:12" s="76" customFormat="1" ht="70.5" customHeight="1" x14ac:dyDescent="0.2">
      <c r="A83" s="69"/>
      <c r="B83" s="69">
        <v>24062100</v>
      </c>
      <c r="C83" s="67" t="s">
        <v>75</v>
      </c>
      <c r="D83" s="23"/>
      <c r="E83" s="23"/>
      <c r="F83" s="23"/>
      <c r="G83" s="20"/>
      <c r="H83" s="20"/>
      <c r="I83" s="23">
        <v>0</v>
      </c>
      <c r="J83" s="23">
        <v>5337.35</v>
      </c>
      <c r="K83" s="20">
        <v>0</v>
      </c>
      <c r="L83" s="72"/>
    </row>
    <row r="84" spans="1:12" s="76" customFormat="1" ht="103.5" customHeight="1" x14ac:dyDescent="0.2">
      <c r="A84" s="69"/>
      <c r="B84" s="69">
        <v>24062200</v>
      </c>
      <c r="C84" s="67" t="s">
        <v>180</v>
      </c>
      <c r="D84" s="23"/>
      <c r="E84" s="23"/>
      <c r="F84" s="23"/>
      <c r="G84" s="20"/>
      <c r="H84" s="20">
        <f t="shared" si="21"/>
        <v>0</v>
      </c>
      <c r="I84" s="25"/>
      <c r="J84" s="25"/>
      <c r="K84" s="20"/>
      <c r="L84" s="72"/>
    </row>
    <row r="85" spans="1:12" s="75" customFormat="1" ht="15.75" x14ac:dyDescent="0.2">
      <c r="A85" s="18"/>
      <c r="B85" s="18">
        <v>25000000</v>
      </c>
      <c r="C85" s="68" t="s">
        <v>76</v>
      </c>
      <c r="D85" s="19"/>
      <c r="E85" s="19"/>
      <c r="F85" s="19"/>
      <c r="G85" s="20"/>
      <c r="H85" s="20"/>
      <c r="I85" s="19">
        <f>I86+I90</f>
        <v>5317200</v>
      </c>
      <c r="J85" s="19">
        <f t="shared" ref="J85" si="25">J86+J90</f>
        <v>7601320.8300000001</v>
      </c>
      <c r="K85" s="20">
        <f>+J85/I85*100</f>
        <v>142.95721112615664</v>
      </c>
      <c r="L85" s="73"/>
    </row>
    <row r="86" spans="1:12" s="75" customFormat="1" ht="48" customHeight="1" x14ac:dyDescent="0.2">
      <c r="A86" s="18"/>
      <c r="B86" s="18">
        <v>25010000</v>
      </c>
      <c r="C86" s="68" t="s">
        <v>77</v>
      </c>
      <c r="D86" s="19"/>
      <c r="E86" s="19"/>
      <c r="F86" s="19"/>
      <c r="G86" s="20"/>
      <c r="H86" s="20"/>
      <c r="I86" s="19">
        <f>I87+I88+I89</f>
        <v>5317200</v>
      </c>
      <c r="J86" s="19">
        <f t="shared" ref="J86" si="26">J87+J88+J89</f>
        <v>1754087.75</v>
      </c>
      <c r="K86" s="20">
        <f>+J86/I86*100</f>
        <v>32.98893684646054</v>
      </c>
      <c r="L86" s="73"/>
    </row>
    <row r="87" spans="1:12" s="76" customFormat="1" ht="30" customHeight="1" x14ac:dyDescent="0.2">
      <c r="A87" s="69"/>
      <c r="B87" s="69">
        <v>25010100</v>
      </c>
      <c r="C87" s="67" t="s">
        <v>78</v>
      </c>
      <c r="D87" s="23"/>
      <c r="E87" s="23"/>
      <c r="F87" s="23"/>
      <c r="G87" s="20"/>
      <c r="H87" s="20"/>
      <c r="I87" s="23">
        <v>5312200</v>
      </c>
      <c r="J87" s="23">
        <v>1749687.75</v>
      </c>
      <c r="K87" s="24">
        <f>+J87/I87*100</f>
        <v>32.937158804261891</v>
      </c>
      <c r="L87" s="72"/>
    </row>
    <row r="88" spans="1:12" s="76" customFormat="1" ht="51" customHeight="1" x14ac:dyDescent="0.2">
      <c r="A88" s="69"/>
      <c r="B88" s="69">
        <v>25010300</v>
      </c>
      <c r="C88" s="67" t="s">
        <v>79</v>
      </c>
      <c r="D88" s="23"/>
      <c r="E88" s="23"/>
      <c r="F88" s="23"/>
      <c r="G88" s="20"/>
      <c r="H88" s="20"/>
      <c r="I88" s="23">
        <v>0</v>
      </c>
      <c r="J88" s="23">
        <v>3960</v>
      </c>
      <c r="K88" s="24">
        <v>0</v>
      </c>
      <c r="L88" s="72"/>
    </row>
    <row r="89" spans="1:12" s="76" customFormat="1" ht="57.75" customHeight="1" x14ac:dyDescent="0.2">
      <c r="A89" s="69"/>
      <c r="B89" s="69">
        <v>25010400</v>
      </c>
      <c r="C89" s="67" t="s">
        <v>182</v>
      </c>
      <c r="D89" s="23"/>
      <c r="E89" s="23"/>
      <c r="F89" s="23"/>
      <c r="G89" s="20"/>
      <c r="H89" s="20"/>
      <c r="I89" s="23">
        <v>5000</v>
      </c>
      <c r="J89" s="23">
        <v>440</v>
      </c>
      <c r="K89" s="24">
        <f>+J89/I89*100</f>
        <v>8.7999999999999989</v>
      </c>
      <c r="L89" s="72"/>
    </row>
    <row r="90" spans="1:12" s="75" customFormat="1" ht="36.75" customHeight="1" x14ac:dyDescent="0.2">
      <c r="A90" s="18"/>
      <c r="B90" s="18">
        <v>25020000</v>
      </c>
      <c r="C90" s="68" t="s">
        <v>80</v>
      </c>
      <c r="D90" s="19"/>
      <c r="E90" s="19"/>
      <c r="F90" s="19"/>
      <c r="G90" s="20"/>
      <c r="H90" s="20"/>
      <c r="I90" s="19">
        <v>0</v>
      </c>
      <c r="J90" s="19">
        <f>J91</f>
        <v>5847233.0800000001</v>
      </c>
      <c r="K90" s="20">
        <v>0</v>
      </c>
      <c r="L90" s="73"/>
    </row>
    <row r="91" spans="1:12" s="76" customFormat="1" ht="15.75" x14ac:dyDescent="0.2">
      <c r="A91" s="69"/>
      <c r="B91" s="69">
        <v>25020100</v>
      </c>
      <c r="C91" s="67" t="s">
        <v>81</v>
      </c>
      <c r="D91" s="23"/>
      <c r="E91" s="23"/>
      <c r="F91" s="23"/>
      <c r="G91" s="20"/>
      <c r="H91" s="20"/>
      <c r="I91" s="23">
        <v>0</v>
      </c>
      <c r="J91" s="23">
        <v>5847233.0800000001</v>
      </c>
      <c r="K91" s="24">
        <v>0</v>
      </c>
      <c r="L91" s="72"/>
    </row>
    <row r="92" spans="1:12" s="75" customFormat="1" ht="15.75" x14ac:dyDescent="0.2">
      <c r="A92" s="18"/>
      <c r="B92" s="18">
        <v>30000000</v>
      </c>
      <c r="C92" s="68" t="s">
        <v>82</v>
      </c>
      <c r="D92" s="19"/>
      <c r="E92" s="19"/>
      <c r="F92" s="19"/>
      <c r="G92" s="20">
        <v>0</v>
      </c>
      <c r="H92" s="20">
        <f t="shared" si="21"/>
        <v>0</v>
      </c>
      <c r="I92" s="19">
        <f>I96</f>
        <v>2500000</v>
      </c>
      <c r="J92" s="19">
        <f t="shared" ref="J92" si="27">J96</f>
        <v>6448687.2999999998</v>
      </c>
      <c r="K92" s="20">
        <f>+J92/I92*100</f>
        <v>257.94749200000001</v>
      </c>
      <c r="L92" s="73"/>
    </row>
    <row r="93" spans="1:12" s="76" customFormat="1" ht="15.75" hidden="1" x14ac:dyDescent="0.2">
      <c r="A93" s="69"/>
      <c r="B93" s="69">
        <v>31000000</v>
      </c>
      <c r="C93" s="67" t="s">
        <v>83</v>
      </c>
      <c r="D93" s="23"/>
      <c r="E93" s="23"/>
      <c r="F93" s="23"/>
      <c r="G93" s="20">
        <v>0</v>
      </c>
      <c r="H93" s="20">
        <f t="shared" si="21"/>
        <v>0</v>
      </c>
      <c r="I93" s="23"/>
      <c r="J93" s="23"/>
      <c r="K93" s="20"/>
      <c r="L93" s="72"/>
    </row>
    <row r="94" spans="1:12" s="76" customFormat="1" ht="88.5" hidden="1" customHeight="1" x14ac:dyDescent="0.2">
      <c r="A94" s="69"/>
      <c r="B94" s="69">
        <v>31010000</v>
      </c>
      <c r="C94" s="67" t="s">
        <v>178</v>
      </c>
      <c r="D94" s="23"/>
      <c r="E94" s="23"/>
      <c r="F94" s="23"/>
      <c r="G94" s="20">
        <v>0</v>
      </c>
      <c r="H94" s="20">
        <f t="shared" si="21"/>
        <v>0</v>
      </c>
      <c r="I94" s="23"/>
      <c r="J94" s="23"/>
      <c r="K94" s="24"/>
      <c r="L94" s="72"/>
    </row>
    <row r="95" spans="1:12" s="76" customFormat="1" ht="84.75" hidden="1" customHeight="1" x14ac:dyDescent="0.2">
      <c r="A95" s="69"/>
      <c r="B95" s="69">
        <v>31010200</v>
      </c>
      <c r="C95" s="67" t="s">
        <v>177</v>
      </c>
      <c r="D95" s="23"/>
      <c r="E95" s="23"/>
      <c r="F95" s="23"/>
      <c r="G95" s="20">
        <v>0</v>
      </c>
      <c r="H95" s="20">
        <f t="shared" si="21"/>
        <v>0</v>
      </c>
      <c r="I95" s="23"/>
      <c r="J95" s="23"/>
      <c r="K95" s="24"/>
      <c r="L95" s="72"/>
    </row>
    <row r="96" spans="1:12" s="75" customFormat="1" ht="41.25" customHeight="1" x14ac:dyDescent="0.2">
      <c r="A96" s="18"/>
      <c r="B96" s="18">
        <v>33000000</v>
      </c>
      <c r="C96" s="68" t="s">
        <v>84</v>
      </c>
      <c r="D96" s="19"/>
      <c r="E96" s="19"/>
      <c r="F96" s="19"/>
      <c r="G96" s="20"/>
      <c r="H96" s="20"/>
      <c r="I96" s="19">
        <f>I97</f>
        <v>2500000</v>
      </c>
      <c r="J96" s="19">
        <f t="shared" ref="J96:J97" si="28">J97</f>
        <v>6448687.2999999998</v>
      </c>
      <c r="K96" s="20">
        <f>+J96/I96*100</f>
        <v>257.94749200000001</v>
      </c>
      <c r="L96" s="73"/>
    </row>
    <row r="97" spans="1:14" s="75" customFormat="1" ht="15.75" x14ac:dyDescent="0.2">
      <c r="A97" s="18"/>
      <c r="B97" s="18">
        <v>33010000</v>
      </c>
      <c r="C97" s="68" t="s">
        <v>85</v>
      </c>
      <c r="D97" s="19"/>
      <c r="E97" s="19"/>
      <c r="F97" s="19"/>
      <c r="G97" s="20"/>
      <c r="H97" s="20"/>
      <c r="I97" s="19">
        <f>I98</f>
        <v>2500000</v>
      </c>
      <c r="J97" s="19">
        <f t="shared" si="28"/>
        <v>6448687.2999999998</v>
      </c>
      <c r="K97" s="20">
        <f>+J97/I97*100</f>
        <v>257.94749200000001</v>
      </c>
      <c r="L97" s="73"/>
    </row>
    <row r="98" spans="1:14" s="76" customFormat="1" ht="85.5" customHeight="1" x14ac:dyDescent="0.2">
      <c r="A98" s="69"/>
      <c r="B98" s="69">
        <v>33010100</v>
      </c>
      <c r="C98" s="67" t="s">
        <v>86</v>
      </c>
      <c r="D98" s="23"/>
      <c r="E98" s="23"/>
      <c r="F98" s="23"/>
      <c r="G98" s="20"/>
      <c r="H98" s="20"/>
      <c r="I98" s="23">
        <v>2500000</v>
      </c>
      <c r="J98" s="23">
        <v>6448687.2999999998</v>
      </c>
      <c r="K98" s="24">
        <f>+J98/I98*100</f>
        <v>257.94749200000001</v>
      </c>
      <c r="L98" s="72"/>
    </row>
    <row r="99" spans="1:14" s="75" customFormat="1" ht="15.75" x14ac:dyDescent="0.2">
      <c r="A99" s="18"/>
      <c r="B99" s="18">
        <v>40000000</v>
      </c>
      <c r="C99" s="68" t="s">
        <v>55</v>
      </c>
      <c r="D99" s="19">
        <f>+D100</f>
        <v>129428200</v>
      </c>
      <c r="E99" s="19">
        <f t="shared" ref="E99" si="29">+E100</f>
        <v>76021070</v>
      </c>
      <c r="F99" s="19">
        <f>+F100</f>
        <v>76217886</v>
      </c>
      <c r="G99" s="20">
        <f t="shared" si="20"/>
        <v>58.888160385449225</v>
      </c>
      <c r="H99" s="20">
        <f t="shared" si="21"/>
        <v>100.25889664536425</v>
      </c>
      <c r="I99" s="21">
        <f>I111</f>
        <v>0</v>
      </c>
      <c r="J99" s="21">
        <f t="shared" ref="J99" si="30">J111</f>
        <v>0</v>
      </c>
      <c r="K99" s="21"/>
      <c r="L99" s="73"/>
    </row>
    <row r="100" spans="1:14" s="75" customFormat="1" ht="15.75" x14ac:dyDescent="0.2">
      <c r="A100" s="18"/>
      <c r="B100" s="18">
        <v>41000000</v>
      </c>
      <c r="C100" s="68" t="s">
        <v>56</v>
      </c>
      <c r="D100" s="19">
        <f>D101+D103+D105+D108</f>
        <v>129428200</v>
      </c>
      <c r="E100" s="19">
        <f>E101+E103+E105+E108</f>
        <v>76021070</v>
      </c>
      <c r="F100" s="19">
        <f>F101+F103+F105+F108</f>
        <v>76217886</v>
      </c>
      <c r="G100" s="20">
        <f t="shared" si="20"/>
        <v>58.888160385449225</v>
      </c>
      <c r="H100" s="20">
        <f t="shared" si="21"/>
        <v>100.25889664536425</v>
      </c>
      <c r="I100" s="21">
        <f>I111</f>
        <v>0</v>
      </c>
      <c r="J100" s="21">
        <f t="shared" ref="J100:L100" si="31">J111</f>
        <v>0</v>
      </c>
      <c r="K100" s="21"/>
      <c r="L100" s="74">
        <f t="shared" si="31"/>
        <v>0</v>
      </c>
    </row>
    <row r="101" spans="1:14" s="75" customFormat="1" ht="27.75" customHeight="1" x14ac:dyDescent="0.2">
      <c r="A101" s="18"/>
      <c r="B101" s="18">
        <v>41020000</v>
      </c>
      <c r="C101" s="68" t="s">
        <v>57</v>
      </c>
      <c r="D101" s="19">
        <f>+D102</f>
        <v>28888900</v>
      </c>
      <c r="E101" s="19">
        <f t="shared" ref="E101:F101" si="32">+E102</f>
        <v>14444400</v>
      </c>
      <c r="F101" s="19">
        <f t="shared" si="32"/>
        <v>14444400</v>
      </c>
      <c r="G101" s="20">
        <f t="shared" si="20"/>
        <v>49.999826923143495</v>
      </c>
      <c r="H101" s="20">
        <f t="shared" si="21"/>
        <v>100</v>
      </c>
      <c r="I101" s="21"/>
      <c r="J101" s="21"/>
      <c r="K101" s="20"/>
      <c r="L101" s="73"/>
    </row>
    <row r="102" spans="1:14" s="76" customFormat="1" ht="15.75" x14ac:dyDescent="0.2">
      <c r="A102" s="69"/>
      <c r="B102" s="69">
        <v>41020100</v>
      </c>
      <c r="C102" s="67" t="s">
        <v>58</v>
      </c>
      <c r="D102" s="23">
        <v>28888900</v>
      </c>
      <c r="E102" s="23">
        <v>14444400</v>
      </c>
      <c r="F102" s="23">
        <v>14444400</v>
      </c>
      <c r="G102" s="20">
        <f t="shared" si="20"/>
        <v>49.999826923143495</v>
      </c>
      <c r="H102" s="20">
        <f t="shared" si="21"/>
        <v>100</v>
      </c>
      <c r="I102" s="25"/>
      <c r="J102" s="25"/>
      <c r="K102" s="24"/>
      <c r="L102" s="72"/>
    </row>
    <row r="103" spans="1:14" s="75" customFormat="1" ht="31.5" x14ac:dyDescent="0.2">
      <c r="A103" s="18"/>
      <c r="B103" s="18">
        <v>41030000</v>
      </c>
      <c r="C103" s="68" t="s">
        <v>59</v>
      </c>
      <c r="D103" s="19">
        <f>+D104</f>
        <v>99191300</v>
      </c>
      <c r="E103" s="19">
        <f t="shared" ref="E103" si="33">+E104</f>
        <v>60831900</v>
      </c>
      <c r="F103" s="19">
        <f>+F104</f>
        <v>60831900</v>
      </c>
      <c r="G103" s="20">
        <f t="shared" si="20"/>
        <v>61.327858390806455</v>
      </c>
      <c r="H103" s="20">
        <f t="shared" si="21"/>
        <v>100</v>
      </c>
      <c r="I103" s="21"/>
      <c r="J103" s="21"/>
      <c r="K103" s="20"/>
      <c r="L103" s="73"/>
    </row>
    <row r="104" spans="1:14" s="76" customFormat="1" ht="31.5" x14ac:dyDescent="0.2">
      <c r="A104" s="69"/>
      <c r="B104" s="69">
        <v>41033900</v>
      </c>
      <c r="C104" s="67" t="s">
        <v>60</v>
      </c>
      <c r="D104" s="23">
        <v>99191300</v>
      </c>
      <c r="E104" s="23">
        <v>60831900</v>
      </c>
      <c r="F104" s="23">
        <v>60831900</v>
      </c>
      <c r="G104" s="20">
        <f t="shared" si="20"/>
        <v>61.327858390806455</v>
      </c>
      <c r="H104" s="20">
        <f t="shared" si="21"/>
        <v>100</v>
      </c>
      <c r="I104" s="25"/>
      <c r="J104" s="25"/>
      <c r="K104" s="24"/>
      <c r="L104" s="72"/>
    </row>
    <row r="105" spans="1:14" s="75" customFormat="1" ht="31.5" x14ac:dyDescent="0.2">
      <c r="A105" s="18"/>
      <c r="B105" s="18">
        <v>41040000</v>
      </c>
      <c r="C105" s="68" t="s">
        <v>61</v>
      </c>
      <c r="D105" s="19">
        <f t="shared" ref="D105:E105" si="34">+D107+D106</f>
        <v>0</v>
      </c>
      <c r="E105" s="19">
        <f t="shared" si="34"/>
        <v>0</v>
      </c>
      <c r="F105" s="19">
        <f>+F107+F106</f>
        <v>191670</v>
      </c>
      <c r="G105" s="20"/>
      <c r="H105" s="20">
        <f t="shared" si="21"/>
        <v>0</v>
      </c>
      <c r="I105" s="21"/>
      <c r="J105" s="21"/>
      <c r="K105" s="20"/>
      <c r="L105" s="73"/>
    </row>
    <row r="106" spans="1:14" s="76" customFormat="1" ht="15.75" x14ac:dyDescent="0.2">
      <c r="A106" s="69"/>
      <c r="B106" s="69">
        <v>41040400</v>
      </c>
      <c r="C106" s="69" t="s">
        <v>208</v>
      </c>
      <c r="D106" s="23">
        <v>0</v>
      </c>
      <c r="E106" s="23">
        <v>0</v>
      </c>
      <c r="F106" s="23">
        <v>191670</v>
      </c>
      <c r="G106" s="20"/>
      <c r="H106" s="20">
        <f t="shared" si="21"/>
        <v>0</v>
      </c>
      <c r="I106" s="25"/>
      <c r="J106" s="25"/>
      <c r="K106" s="24"/>
      <c r="L106" s="72"/>
    </row>
    <row r="107" spans="1:14" s="76" customFormat="1" ht="94.5" hidden="1" x14ac:dyDescent="0.2">
      <c r="A107" s="69"/>
      <c r="B107" s="69">
        <v>41040500</v>
      </c>
      <c r="C107" s="67" t="s">
        <v>181</v>
      </c>
      <c r="D107" s="23"/>
      <c r="E107" s="23"/>
      <c r="F107" s="23"/>
      <c r="G107" s="20"/>
      <c r="H107" s="20">
        <f t="shared" si="21"/>
        <v>0</v>
      </c>
      <c r="I107" s="25"/>
      <c r="J107" s="25"/>
      <c r="K107" s="24"/>
      <c r="L107" s="72"/>
    </row>
    <row r="108" spans="1:14" s="75" customFormat="1" ht="31.5" x14ac:dyDescent="0.2">
      <c r="A108" s="18"/>
      <c r="B108" s="18">
        <v>41050000</v>
      </c>
      <c r="C108" s="68" t="s">
        <v>62</v>
      </c>
      <c r="D108" s="19">
        <f>D109+D110+D112+D111</f>
        <v>1348000</v>
      </c>
      <c r="E108" s="19">
        <f>E109+E110+E112+E111</f>
        <v>744770</v>
      </c>
      <c r="F108" s="19">
        <f>F109+F110+F112+F111</f>
        <v>749916</v>
      </c>
      <c r="G108" s="20">
        <f t="shared" si="20"/>
        <v>55.63175074183976</v>
      </c>
      <c r="H108" s="20">
        <f t="shared" si="21"/>
        <v>100.69095156894075</v>
      </c>
      <c r="I108" s="21"/>
      <c r="J108" s="21"/>
      <c r="K108" s="21"/>
      <c r="L108" s="73"/>
    </row>
    <row r="109" spans="1:14" s="76" customFormat="1" ht="47.25" x14ac:dyDescent="0.2">
      <c r="A109" s="69"/>
      <c r="B109" s="69">
        <v>41051000</v>
      </c>
      <c r="C109" s="67" t="s">
        <v>63</v>
      </c>
      <c r="D109" s="23">
        <v>1105000</v>
      </c>
      <c r="E109" s="23">
        <v>585770</v>
      </c>
      <c r="F109" s="23">
        <v>571300</v>
      </c>
      <c r="G109" s="20">
        <f t="shared" si="20"/>
        <v>51.701357466063349</v>
      </c>
      <c r="H109" s="20">
        <f t="shared" si="21"/>
        <v>97.529747170391119</v>
      </c>
      <c r="I109" s="25"/>
      <c r="J109" s="25"/>
      <c r="K109" s="24"/>
      <c r="L109" s="72"/>
      <c r="N109" s="79"/>
    </row>
    <row r="110" spans="1:14" s="76" customFormat="1" ht="69" customHeight="1" x14ac:dyDescent="0.2">
      <c r="A110" s="69"/>
      <c r="B110" s="69">
        <v>41051200</v>
      </c>
      <c r="C110" s="67" t="s">
        <v>64</v>
      </c>
      <c r="D110" s="23">
        <v>168000</v>
      </c>
      <c r="E110" s="23">
        <v>84000</v>
      </c>
      <c r="F110" s="23">
        <v>84000</v>
      </c>
      <c r="G110" s="20"/>
      <c r="H110" s="20">
        <f t="shared" si="21"/>
        <v>100</v>
      </c>
      <c r="I110" s="25"/>
      <c r="J110" s="25"/>
      <c r="K110" s="24"/>
      <c r="L110" s="72"/>
    </row>
    <row r="111" spans="1:14" s="76" customFormat="1" ht="15.75" x14ac:dyDescent="0.2">
      <c r="A111" s="69"/>
      <c r="B111" s="67">
        <v>41053900</v>
      </c>
      <c r="C111" s="67" t="s">
        <v>153</v>
      </c>
      <c r="D111" s="23">
        <v>75000</v>
      </c>
      <c r="E111" s="23">
        <v>75000</v>
      </c>
      <c r="F111" s="23">
        <v>75000</v>
      </c>
      <c r="G111" s="20"/>
      <c r="H111" s="20"/>
      <c r="I111" s="25"/>
      <c r="J111" s="25"/>
      <c r="K111" s="30"/>
      <c r="L111" s="72"/>
    </row>
    <row r="112" spans="1:14" s="76" customFormat="1" ht="78.75" x14ac:dyDescent="0.2">
      <c r="A112" s="69"/>
      <c r="B112" s="69">
        <v>41057700</v>
      </c>
      <c r="C112" s="67" t="s">
        <v>220</v>
      </c>
      <c r="D112" s="23"/>
      <c r="E112" s="23"/>
      <c r="F112" s="23">
        <v>19616</v>
      </c>
      <c r="G112" s="20"/>
      <c r="H112" s="20">
        <f t="shared" si="21"/>
        <v>0</v>
      </c>
      <c r="I112" s="25"/>
      <c r="J112" s="25"/>
      <c r="K112" s="30"/>
      <c r="L112" s="72"/>
    </row>
    <row r="113" spans="1:12" s="78" customFormat="1" ht="15.75" x14ac:dyDescent="0.2">
      <c r="A113" s="105" t="s">
        <v>65</v>
      </c>
      <c r="B113" s="105"/>
      <c r="C113" s="105"/>
      <c r="D113" s="62">
        <f>D10+D61+D92</f>
        <v>181611100</v>
      </c>
      <c r="E113" s="62">
        <f>E10+E61+E92</f>
        <v>89094580</v>
      </c>
      <c r="F113" s="62">
        <f>F10+F61+F92</f>
        <v>99617393.329999998</v>
      </c>
      <c r="G113" s="26">
        <f t="shared" si="20"/>
        <v>54.85204006252922</v>
      </c>
      <c r="H113" s="26">
        <f t="shared" si="21"/>
        <v>111.81083443010786</v>
      </c>
      <c r="I113" s="27">
        <f>I10+I61+I92</f>
        <v>7877200</v>
      </c>
      <c r="J113" s="27">
        <f>J10+J61+J92</f>
        <v>14108784.75</v>
      </c>
      <c r="K113" s="26">
        <f>+J113/I113*100</f>
        <v>179.10913459097142</v>
      </c>
      <c r="L113" s="77"/>
    </row>
    <row r="114" spans="1:12" s="78" customFormat="1" ht="15.75" x14ac:dyDescent="0.2">
      <c r="A114" s="105" t="s">
        <v>65</v>
      </c>
      <c r="B114" s="105"/>
      <c r="C114" s="105"/>
      <c r="D114" s="62">
        <f>D10+D61+D92+D99</f>
        <v>311039300</v>
      </c>
      <c r="E114" s="62">
        <f>E10+E61+E92+E99</f>
        <v>165115650</v>
      </c>
      <c r="F114" s="62">
        <f>F10+F61+F92+F99</f>
        <v>175835279.32999998</v>
      </c>
      <c r="G114" s="26">
        <f t="shared" si="20"/>
        <v>56.531531330606768</v>
      </c>
      <c r="H114" s="26">
        <f t="shared" si="21"/>
        <v>106.49219461026256</v>
      </c>
      <c r="I114" s="27">
        <f>I10+I61+I92+I99</f>
        <v>7877200</v>
      </c>
      <c r="J114" s="27">
        <f>J10+J61+J92+J99</f>
        <v>14108784.75</v>
      </c>
      <c r="K114" s="26">
        <f>+J114/I114*100</f>
        <v>179.10913459097142</v>
      </c>
      <c r="L114" s="77"/>
    </row>
    <row r="115" spans="1:12" s="76" customFormat="1" ht="15.75" x14ac:dyDescent="0.2">
      <c r="C115" s="80"/>
      <c r="G115" s="75"/>
      <c r="H115" s="83"/>
      <c r="I115" s="79"/>
      <c r="J115" s="79"/>
      <c r="K115" s="79"/>
    </row>
    <row r="116" spans="1:12" s="76" customFormat="1" ht="15.75" x14ac:dyDescent="0.2">
      <c r="C116" s="80"/>
      <c r="G116" s="75"/>
      <c r="H116" s="83"/>
    </row>
    <row r="117" spans="1:12" s="76" customFormat="1" ht="15.75" x14ac:dyDescent="0.2">
      <c r="C117" s="80"/>
      <c r="F117" s="79"/>
      <c r="G117" s="75"/>
      <c r="H117" s="83"/>
    </row>
    <row r="118" spans="1:12" s="76" customFormat="1" ht="15.75" x14ac:dyDescent="0.2">
      <c r="C118" s="80"/>
      <c r="G118" s="75"/>
      <c r="H118" s="83"/>
    </row>
    <row r="119" spans="1:12" x14ac:dyDescent="0.2">
      <c r="F119" s="8">
        <f>+F114+J114</f>
        <v>189944064.07999998</v>
      </c>
    </row>
  </sheetData>
  <mergeCells count="20">
    <mergeCell ref="A2:J2"/>
    <mergeCell ref="B3:L3"/>
    <mergeCell ref="D5:F5"/>
    <mergeCell ref="B6:B8"/>
    <mergeCell ref="C6:C8"/>
    <mergeCell ref="D6:H6"/>
    <mergeCell ref="I6:K6"/>
    <mergeCell ref="A7:A8"/>
    <mergeCell ref="D7:D8"/>
    <mergeCell ref="E7:E8"/>
    <mergeCell ref="K7:K8"/>
    <mergeCell ref="L7:L8"/>
    <mergeCell ref="B9:K9"/>
    <mergeCell ref="A113:C113"/>
    <mergeCell ref="A114:C114"/>
    <mergeCell ref="F7:F8"/>
    <mergeCell ref="G7:G8"/>
    <mergeCell ref="H7:H8"/>
    <mergeCell ref="I7:I8"/>
    <mergeCell ref="J7:J8"/>
  </mergeCells>
  <pageMargins left="3.937007874015748E-2" right="3.937007874015748E-2" top="0.39370078740157483" bottom="0.39370078740157483" header="0" footer="0"/>
  <pageSetup paperSize="9" scale="80" fitToHeight="500" orientation="landscape" r:id="rId1"/>
  <rowBreaks count="2" manualBreakCount="2">
    <brk id="81" max="10" man="1"/>
    <brk id="9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ВИДАТКИ</vt:lpstr>
      <vt:lpstr>ДОХОДИ</vt:lpstr>
      <vt:lpstr>ВИДАТКИ!Заголовки_для_друку</vt:lpstr>
      <vt:lpstr>ДОХОДИ!Заголовки_для_друку</vt:lpstr>
      <vt:lpstr>ВИДАТКИ!Область_друку</vt:lpstr>
      <vt:lpstr>ДОХОДИ!Область_друку</vt:lpstr>
    </vt:vector>
  </TitlesOfParts>
  <Company>Інститут Модернізації та Змісту освіти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VINGA-1</dc:creator>
  <cp:lastModifiedBy>VINGA-1</cp:lastModifiedBy>
  <cp:lastPrinted>2023-07-26T12:06:49Z</cp:lastPrinted>
  <dcterms:created xsi:type="dcterms:W3CDTF">2021-04-12T05:30:00Z</dcterms:created>
  <dcterms:modified xsi:type="dcterms:W3CDTF">2023-07-26T12:10:42Z</dcterms:modified>
</cp:coreProperties>
</file>