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цифрова звітність\"/>
    </mc:Choice>
  </mc:AlternateContent>
  <bookViews>
    <workbookView xWindow="0" yWindow="0" windowWidth="21570" windowHeight="10035"/>
  </bookViews>
  <sheets>
    <sheet name="ВИДАТКИ" sheetId="2" r:id="rId1"/>
    <sheet name="ДОХОДИ" sheetId="1" r:id="rId2"/>
  </sheets>
  <definedNames>
    <definedName name="_xlnm.Print_Titles" localSheetId="0">ВИДАТКИ!$5:$7</definedName>
    <definedName name="_xlnm.Print_Titles" localSheetId="1">ДОХОДИ!$6:$8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2" l="1"/>
  <c r="H60" i="2"/>
  <c r="D54" i="2"/>
  <c r="E54" i="2"/>
  <c r="C54" i="2"/>
  <c r="D47" i="2"/>
  <c r="E47" i="2"/>
  <c r="C47" i="2"/>
  <c r="H54" i="2"/>
  <c r="H47" i="2"/>
  <c r="J36" i="2"/>
  <c r="J37" i="2"/>
  <c r="J38" i="2"/>
  <c r="J39" i="2"/>
  <c r="J10" i="2"/>
  <c r="D22" i="2"/>
  <c r="E22" i="2"/>
  <c r="C22" i="2"/>
  <c r="G51" i="2"/>
  <c r="F51" i="2"/>
  <c r="D44" i="2"/>
  <c r="E44" i="2"/>
  <c r="C44" i="2"/>
  <c r="D29" i="2"/>
  <c r="E29" i="2"/>
  <c r="C29" i="2"/>
  <c r="F46" i="2"/>
  <c r="G46" i="2"/>
  <c r="E72" i="1"/>
  <c r="F72" i="1"/>
  <c r="D72" i="1"/>
  <c r="H13" i="1"/>
  <c r="H15" i="1"/>
  <c r="H16" i="1"/>
  <c r="H17" i="1"/>
  <c r="H18" i="1"/>
  <c r="H21" i="1"/>
  <c r="H22" i="1"/>
  <c r="H25" i="1"/>
  <c r="H26" i="1"/>
  <c r="H30" i="1"/>
  <c r="H31" i="1"/>
  <c r="H32" i="1"/>
  <c r="H33" i="1"/>
  <c r="H34" i="1"/>
  <c r="H37" i="1"/>
  <c r="H38" i="1"/>
  <c r="H39" i="1"/>
  <c r="H40" i="1"/>
  <c r="H41" i="1"/>
  <c r="H42" i="1"/>
  <c r="H43" i="1"/>
  <c r="H44" i="1"/>
  <c r="H45" i="1"/>
  <c r="H46" i="1"/>
  <c r="H48" i="1"/>
  <c r="H49" i="1"/>
  <c r="H51" i="1"/>
  <c r="H52" i="1"/>
  <c r="H53" i="1"/>
  <c r="H62" i="1"/>
  <c r="H63" i="1"/>
  <c r="H66" i="1"/>
  <c r="H67" i="1"/>
  <c r="H68" i="1"/>
  <c r="H69" i="1"/>
  <c r="H70" i="1"/>
  <c r="H71" i="1"/>
  <c r="H73" i="1"/>
  <c r="H74" i="1"/>
  <c r="H77" i="1"/>
  <c r="H79" i="1"/>
  <c r="H87" i="1"/>
  <c r="H88" i="1"/>
  <c r="H89" i="1"/>
  <c r="H90" i="1"/>
  <c r="H97" i="1"/>
  <c r="H99" i="1"/>
  <c r="H101" i="1"/>
  <c r="H103" i="1"/>
  <c r="H104" i="1"/>
  <c r="G11" i="1"/>
  <c r="G13" i="1"/>
  <c r="G14" i="1"/>
  <c r="G15" i="1"/>
  <c r="G16" i="1"/>
  <c r="G17" i="1"/>
  <c r="G18" i="1"/>
  <c r="G19" i="1"/>
  <c r="G21" i="1"/>
  <c r="G22" i="1"/>
  <c r="G25" i="1"/>
  <c r="G26" i="1"/>
  <c r="G27" i="1"/>
  <c r="G28" i="1"/>
  <c r="G30" i="1"/>
  <c r="G31" i="1"/>
  <c r="G32" i="1"/>
  <c r="G33" i="1"/>
  <c r="G34" i="1"/>
  <c r="G37" i="1"/>
  <c r="G38" i="1"/>
  <c r="G39" i="1"/>
  <c r="G40" i="1"/>
  <c r="G41" i="1"/>
  <c r="G42" i="1"/>
  <c r="G43" i="1"/>
  <c r="G44" i="1"/>
  <c r="G46" i="1"/>
  <c r="G48" i="1"/>
  <c r="G49" i="1"/>
  <c r="G51" i="1"/>
  <c r="G52" i="1"/>
  <c r="G53" i="1"/>
  <c r="G62" i="1"/>
  <c r="G63" i="1"/>
  <c r="G66" i="1"/>
  <c r="G67" i="1"/>
  <c r="G68" i="1"/>
  <c r="G69" i="1"/>
  <c r="G70" i="1"/>
  <c r="G71" i="1"/>
  <c r="G73" i="1"/>
  <c r="G74" i="1"/>
  <c r="G75" i="1"/>
  <c r="G77" i="1"/>
  <c r="G79" i="1"/>
  <c r="G97" i="1"/>
  <c r="G98" i="1"/>
  <c r="G99" i="1"/>
  <c r="G101" i="1"/>
  <c r="G102" i="1"/>
  <c r="G103" i="1"/>
  <c r="G104" i="1"/>
  <c r="K10" i="1"/>
  <c r="K54" i="1"/>
  <c r="J55" i="1"/>
  <c r="J54" i="1" s="1"/>
  <c r="J10" i="1" s="1"/>
  <c r="K55" i="1"/>
  <c r="I55" i="1"/>
  <c r="I54" i="1" s="1"/>
  <c r="I10" i="1" s="1"/>
  <c r="J76" i="1"/>
  <c r="J75" i="1" s="1"/>
  <c r="J59" i="1" s="1"/>
  <c r="K76" i="1"/>
  <c r="K75" i="1" s="1"/>
  <c r="I76" i="1"/>
  <c r="I75" i="1" s="1"/>
  <c r="I59" i="1" s="1"/>
  <c r="J81" i="1"/>
  <c r="J80" i="1" s="1"/>
  <c r="K81" i="1"/>
  <c r="K80" i="1" s="1"/>
  <c r="I81" i="1"/>
  <c r="I80" i="1" s="1"/>
  <c r="J92" i="1"/>
  <c r="J91" i="1" s="1"/>
  <c r="J87" i="1" s="1"/>
  <c r="K92" i="1"/>
  <c r="K91" i="1" s="1"/>
  <c r="K87" i="1" s="1"/>
  <c r="I92" i="1"/>
  <c r="I91" i="1" s="1"/>
  <c r="I87" i="1" s="1"/>
  <c r="E102" i="1"/>
  <c r="H102" i="1" s="1"/>
  <c r="F102" i="1"/>
  <c r="D102" i="1"/>
  <c r="E98" i="1"/>
  <c r="H98" i="1" s="1"/>
  <c r="F98" i="1"/>
  <c r="D98" i="1"/>
  <c r="E96" i="1"/>
  <c r="H96" i="1" s="1"/>
  <c r="F96" i="1"/>
  <c r="G96" i="1" s="1"/>
  <c r="D96" i="1"/>
  <c r="E100" i="1"/>
  <c r="H100" i="1" s="1"/>
  <c r="F100" i="1"/>
  <c r="G100" i="1" s="1"/>
  <c r="D100" i="1"/>
  <c r="E76" i="1"/>
  <c r="E75" i="1" s="1"/>
  <c r="H75" i="1" s="1"/>
  <c r="F76" i="1"/>
  <c r="F75" i="1" s="1"/>
  <c r="D76" i="1"/>
  <c r="D75" i="1" s="1"/>
  <c r="E65" i="1"/>
  <c r="H65" i="1" s="1"/>
  <c r="F65" i="1"/>
  <c r="G65" i="1" s="1"/>
  <c r="D65" i="1"/>
  <c r="E61" i="1"/>
  <c r="E60" i="1" s="1"/>
  <c r="H60" i="1" s="1"/>
  <c r="F61" i="1"/>
  <c r="F60" i="1" s="1"/>
  <c r="G60" i="1" s="1"/>
  <c r="D61" i="1"/>
  <c r="D60" i="1" s="1"/>
  <c r="H72" i="1"/>
  <c r="E36" i="1"/>
  <c r="H36" i="1" s="1"/>
  <c r="F36" i="1"/>
  <c r="G36" i="1" s="1"/>
  <c r="E50" i="1"/>
  <c r="F50" i="1"/>
  <c r="H50" i="1" s="1"/>
  <c r="D50" i="1"/>
  <c r="E47" i="1"/>
  <c r="H47" i="1" s="1"/>
  <c r="F47" i="1"/>
  <c r="D47" i="1"/>
  <c r="G47" i="1" s="1"/>
  <c r="D36" i="1"/>
  <c r="E29" i="1"/>
  <c r="H29" i="1" s="1"/>
  <c r="F29" i="1"/>
  <c r="G29" i="1" s="1"/>
  <c r="D29" i="1"/>
  <c r="E20" i="1"/>
  <c r="E19" i="1" s="1"/>
  <c r="H19" i="1" s="1"/>
  <c r="F20" i="1"/>
  <c r="F19" i="1" s="1"/>
  <c r="D20" i="1"/>
  <c r="D19" i="1" s="1"/>
  <c r="E12" i="1"/>
  <c r="E11" i="1" s="1"/>
  <c r="H11" i="1" s="1"/>
  <c r="F12" i="1"/>
  <c r="F11" i="1" s="1"/>
  <c r="D12" i="1"/>
  <c r="D11" i="1" s="1"/>
  <c r="G72" i="1" l="1"/>
  <c r="G50" i="1"/>
  <c r="H61" i="1"/>
  <c r="G61" i="1"/>
  <c r="H76" i="1"/>
  <c r="H20" i="1"/>
  <c r="H12" i="1"/>
  <c r="G76" i="1"/>
  <c r="G20" i="1"/>
  <c r="G12" i="1"/>
  <c r="K59" i="1"/>
  <c r="D64" i="1"/>
  <c r="D59" i="1" s="1"/>
  <c r="E35" i="1"/>
  <c r="H35" i="1" s="1"/>
  <c r="F64" i="1"/>
  <c r="F35" i="1"/>
  <c r="E95" i="1"/>
  <c r="D95" i="1"/>
  <c r="D94" i="1" s="1"/>
  <c r="E64" i="1"/>
  <c r="F95" i="1"/>
  <c r="D35" i="1"/>
  <c r="J106" i="1"/>
  <c r="K106" i="1"/>
  <c r="J105" i="1"/>
  <c r="K105" i="1"/>
  <c r="I106" i="1"/>
  <c r="I105" i="1"/>
  <c r="E94" i="1" l="1"/>
  <c r="H95" i="1"/>
  <c r="F94" i="1"/>
  <c r="G94" i="1" s="1"/>
  <c r="G95" i="1"/>
  <c r="G35" i="1"/>
  <c r="E59" i="1"/>
  <c r="H64" i="1"/>
  <c r="F59" i="1"/>
  <c r="G59" i="1" s="1"/>
  <c r="G64" i="1"/>
  <c r="E105" i="1"/>
  <c r="E106" i="1"/>
  <c r="D106" i="1"/>
  <c r="D105" i="1"/>
  <c r="J17" i="2"/>
  <c r="J14" i="2"/>
  <c r="J13" i="2"/>
  <c r="I9" i="2"/>
  <c r="I35" i="2"/>
  <c r="H35" i="2"/>
  <c r="I12" i="2"/>
  <c r="H12" i="2"/>
  <c r="H9" i="2"/>
  <c r="G59" i="2"/>
  <c r="F59" i="2"/>
  <c r="G53" i="2"/>
  <c r="F53" i="2"/>
  <c r="G45" i="2"/>
  <c r="F45" i="2"/>
  <c r="G43" i="2"/>
  <c r="F43" i="2"/>
  <c r="G42" i="2"/>
  <c r="F42" i="2"/>
  <c r="G40" i="2"/>
  <c r="F40" i="2"/>
  <c r="G39" i="2"/>
  <c r="F39" i="2"/>
  <c r="G38" i="2"/>
  <c r="F38" i="2"/>
  <c r="G37" i="2"/>
  <c r="F37" i="2"/>
  <c r="G36" i="2"/>
  <c r="F36" i="2"/>
  <c r="G34" i="2"/>
  <c r="F34" i="2"/>
  <c r="G33" i="2"/>
  <c r="F33" i="2"/>
  <c r="G28" i="2"/>
  <c r="F28" i="2"/>
  <c r="G27" i="2"/>
  <c r="F27" i="2"/>
  <c r="G26" i="2"/>
  <c r="F26" i="2"/>
  <c r="G25" i="2"/>
  <c r="F25" i="2"/>
  <c r="G24" i="2"/>
  <c r="F24" i="2"/>
  <c r="G23" i="2"/>
  <c r="F23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1" i="2"/>
  <c r="F11" i="2"/>
  <c r="G10" i="2"/>
  <c r="F10" i="2"/>
  <c r="E58" i="2"/>
  <c r="D58" i="2"/>
  <c r="C58" i="2"/>
  <c r="E41" i="2"/>
  <c r="D41" i="2"/>
  <c r="C41" i="2"/>
  <c r="E35" i="2"/>
  <c r="D35" i="2"/>
  <c r="C35" i="2"/>
  <c r="E12" i="2"/>
  <c r="D12" i="2"/>
  <c r="C12" i="2"/>
  <c r="E9" i="2"/>
  <c r="D9" i="2"/>
  <c r="C9" i="2"/>
  <c r="L106" i="1"/>
  <c r="L105" i="1"/>
  <c r="L93" i="1"/>
  <c r="L92" i="1"/>
  <c r="L91" i="1"/>
  <c r="L87" i="1"/>
  <c r="L82" i="1"/>
  <c r="L81" i="1"/>
  <c r="L80" i="1"/>
  <c r="L59" i="1"/>
  <c r="L56" i="1"/>
  <c r="L55" i="1"/>
  <c r="L54" i="1"/>
  <c r="L10" i="1"/>
  <c r="G10" i="1"/>
  <c r="H10" i="1"/>
  <c r="J9" i="2" l="1"/>
  <c r="C60" i="2"/>
  <c r="D60" i="2"/>
  <c r="E60" i="2"/>
  <c r="J12" i="2"/>
  <c r="F41" i="2"/>
  <c r="J35" i="2"/>
  <c r="G9" i="2"/>
  <c r="G58" i="2"/>
  <c r="G35" i="2"/>
  <c r="G22" i="2"/>
  <c r="G12" i="2"/>
  <c r="H59" i="1"/>
  <c r="F105" i="1"/>
  <c r="F106" i="1"/>
  <c r="H94" i="1"/>
  <c r="G105" i="1"/>
  <c r="H105" i="1"/>
  <c r="H106" i="1"/>
  <c r="G106" i="1"/>
  <c r="G29" i="2"/>
  <c r="G47" i="2"/>
  <c r="F9" i="2"/>
  <c r="F35" i="2"/>
  <c r="G41" i="2"/>
  <c r="G44" i="2"/>
  <c r="F12" i="2"/>
  <c r="F22" i="2"/>
  <c r="F29" i="2"/>
  <c r="F44" i="2"/>
  <c r="F47" i="2"/>
  <c r="F58" i="2"/>
  <c r="J60" i="2" l="1"/>
  <c r="G60" i="2"/>
  <c r="F60" i="2"/>
</calcChain>
</file>

<file path=xl/sharedStrings.xml><?xml version="1.0" encoding="utf-8"?>
<sst xmlns="http://schemas.openxmlformats.org/spreadsheetml/2006/main" count="224" uniqueCount="202">
  <si>
    <t>грн.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</si>
  <si>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</si>
  <si>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</si>
  <si>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</si>
  <si>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</si>
  <si>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</si>
  <si>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</si>
  <si>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</si>
  <si>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</si>
  <si>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</si>
  <si>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</si>
  <si>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</si>
  <si>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</si>
  <si>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</si>
  <si>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</si>
  <si>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</si>
  <si>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</si>
  <si>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</si>
  <si>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</si>
  <si>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</si>
  <si>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</si>
  <si>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</si>
  <si>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</si>
  <si>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</si>
  <si>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</si>
  <si>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</si>
  <si>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</si>
  <si>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</si>
  <si>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</si>
  <si>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</si>
  <si>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</si>
  <si>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</si>
  <si>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</si>
  <si>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</si>
  <si>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</si>
  <si>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</si>
  <si>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</si>
  <si>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</si>
  <si>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</si>
  <si>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</si>
  <si>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</si>
  <si>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</si>
  <si>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</si>
  <si>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</si>
  <si>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</si>
  <si>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</si>
  <si>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</si>
  <si>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</si>
  <si>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</si>
  <si>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</si>
  <si>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</si>
  <si>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</si>
  <si>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</si>
  <si>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</si>
  <si>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</si>
  <si>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</si>
  <si>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</si>
  <si>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</si>
  <si>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</si>
  <si>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</si>
  <si>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</si>
  <si>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</si>
  <si>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</si>
  <si>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</si>
  <si>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</si>
  <si>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</si>
  <si>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 без урахування трансферт</t>
  </si>
  <si>
    <t>Всього</t>
  </si>
  <si>
    <t>Код бюджетної кластфікації</t>
  </si>
  <si>
    <t>Найменування</t>
  </si>
  <si>
    <t>Загальний фонд</t>
  </si>
  <si>
    <t>ДОХОДИ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</si>
  <si>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</si>
  <si>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</si>
  <si>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</si>
  <si>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</si>
  <si>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</si>
  <si>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</si>
  <si>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</si>
  <si>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</si>
  <si>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</si>
  <si>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</si>
  <si>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</si>
  <si>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</si>
  <si>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</si>
  <si>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</si>
  <si>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</si>
  <si>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</si>
  <si>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</si>
  <si>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Спеціальний фонд</t>
  </si>
  <si>
    <t xml:space="preserve">Затверджено на рік з урахуванням змін </t>
  </si>
  <si>
    <t xml:space="preserve">Затверджено на звітний період з урахуванням змін </t>
  </si>
  <si>
    <t>Виконано за звітний період (рік)</t>
  </si>
  <si>
    <t>Відсоток виконання до затверджено плану на рік з урахуванням змін</t>
  </si>
  <si>
    <t>Відсоток виконання до затверджено плану на звітній період з урахуванням змін</t>
  </si>
  <si>
    <t xml:space="preserve">Найменування </t>
  </si>
  <si>
    <t>Код бюджетної класифікації</t>
  </si>
  <si>
    <t>програмної класифікації видатків та кредитування місцевих бюджетів</t>
  </si>
  <si>
    <t>Державне управлiння</t>
  </si>
  <si>
    <t>0100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</si>
  <si>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</si>
  <si>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</si>
  <si>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</si>
  <si>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</si>
  <si>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Освіта</t>
  </si>
  <si>
    <t>1000</t>
  </si>
  <si>
    <t>Надання дошкільної освіти</t>
  </si>
  <si>
    <t>Надання загальної середньої освіти закладами загальної середньої освіти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</si>
  <si>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</si>
  <si>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</si>
  <si>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1010</t>
  </si>
  <si>
    <t>1021</t>
  </si>
  <si>
    <t>1031</t>
  </si>
  <si>
    <t>1070</t>
  </si>
  <si>
    <t>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</si>
  <si>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</si>
  <si>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</si>
  <si>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</si>
  <si>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</si>
  <si>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1141</t>
  </si>
  <si>
    <t>1151</t>
  </si>
  <si>
    <t>1152</t>
  </si>
  <si>
    <t>1200</t>
  </si>
  <si>
    <t>Охорона здоров`я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</si>
  <si>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</si>
  <si>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</si>
  <si>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Первинна медична допомога населенню, що надається фельдшерськими, фельдшерсько-акушерськими пунктами</t>
  </si>
  <si>
    <t>Первинна медична допомога населенню, що надається амбулаторно-поліклінічними закладами (відділеннями)</t>
  </si>
  <si>
    <t>Забезпечення діяльності інших закладів у сфері охорони здоров`я</t>
  </si>
  <si>
    <t>Інші програми та заходи у сфері охорони здоров`я</t>
  </si>
  <si>
    <t>Соціальний захист та соціальне забезпечення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</si>
  <si>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</si>
  <si>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</si>
  <si>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2010</t>
  </si>
  <si>
    <t>2111</t>
  </si>
  <si>
    <t>2112</t>
  </si>
  <si>
    <t>2113</t>
  </si>
  <si>
    <t>2151</t>
  </si>
  <si>
    <t>2152</t>
  </si>
  <si>
    <t>3241</t>
  </si>
  <si>
    <t>3242</t>
  </si>
  <si>
    <t>Культура i мистецтво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</si>
  <si>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</si>
  <si>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</si>
  <si>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</si>
  <si>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Фінансова підтримка кінематографії</t>
  </si>
  <si>
    <t>Забезпечення діяльності інших закладів в галузі культури і мистецтва</t>
  </si>
  <si>
    <t>Фiзична культура i спорт</t>
  </si>
  <si>
    <t>Утримання та навчально-тренувальна робота комунальних дитячо-юнацьких спортивних шкіл</t>
  </si>
  <si>
    <t>Утримання та фінансова підтримка спортивних споруд</t>
  </si>
  <si>
    <t>Житлово-комунальне господарство</t>
  </si>
  <si>
    <t>Організація благоустрою населених пунктів</t>
  </si>
  <si>
    <t>Економічна діяльність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</si>
  <si>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</si>
  <si>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</si>
  <si>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Членські внески до асоціацій органів місцевого самоврядування</t>
  </si>
  <si>
    <t>Інші заходи, пов`язані з економічною діяльністю</t>
  </si>
  <si>
    <t>Міжбюджетні трансферти</t>
  </si>
  <si>
    <t>Інші субвенції з місцевого бюджету</t>
  </si>
  <si>
    <t xml:space="preserve">Усього </t>
  </si>
  <si>
    <t>4000</t>
  </si>
  <si>
    <t>4030</t>
  </si>
  <si>
    <t>4040</t>
  </si>
  <si>
    <t>4060</t>
  </si>
  <si>
    <t>4070</t>
  </si>
  <si>
    <t>4081</t>
  </si>
  <si>
    <t>5000</t>
  </si>
  <si>
    <t>5031</t>
  </si>
  <si>
    <t>5041</t>
  </si>
  <si>
    <t>6000</t>
  </si>
  <si>
    <t>6030</t>
  </si>
  <si>
    <t>7000</t>
  </si>
  <si>
    <t>7461</t>
  </si>
  <si>
    <t>7622</t>
  </si>
  <si>
    <t>7693</t>
  </si>
  <si>
    <t>9000</t>
  </si>
  <si>
    <t>9770</t>
  </si>
  <si>
    <t>Реалізація інших заходів щодо соціально-економічного розвитку територій</t>
  </si>
  <si>
    <t>7370</t>
  </si>
  <si>
    <t>ВИДАТКИ</t>
  </si>
  <si>
    <t>Рентна плата за спеціальне використання води водних об`єктів місцевого значення</t>
  </si>
  <si>
    <t>Рентна плата за спеціальне використання води </t>
  </si>
  <si>
    <t>Рентна плата за користування надрами місцевого значення</t>
  </si>
  <si>
    <t>Туристичний збір, сплачений юридичними особами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</si>
  <si>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</si>
  <si>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</si>
  <si>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Звіт про виконання  бюджету Жовківської  об'єднаної територіальної громади за І квартал 2022 року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</si>
  <si>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</si>
  <si>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</si>
  <si>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</si>
  <si>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Надходження бюджетних установ від реалізації в установленому порядку майна (крім нерухомого майна) </t>
  </si>
  <si>
    <t>2,6 раза</t>
  </si>
  <si>
    <t>2,1 раза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</si>
  <si>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</si>
  <si>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Сприяння розвитку малого та середнього підприємництва</t>
  </si>
  <si>
    <t>Заходи із запобігання та ліквідації надзвичайних ситуацій та наслідків стихійного лиха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</si>
  <si>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</si>
  <si>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</si>
  <si>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</si>
  <si>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Резервний фонд місцевого бюджету</t>
  </si>
  <si>
    <t>Інша діяльність</t>
  </si>
  <si>
    <t>Природоохоронні заходи за рахунок цільових фондів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</si>
</sst>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"/>
  </numFmts>
  <fonts count="19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1" fillId="0" borderId="0"/>
    <xf numFmtId="0" fontId="9" fillId="0" borderId="0"/>
    <xf numFmtId="0" fontId="1" fillId="0" borderId="0"/>
    <xf numFmtId="0" fontId="16" fillId="0" borderId="0"/>
  </cellStyleXfs>
  <cellXfs count="11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wrapText="1"/>
    </xf>
    <xf numFmtId="165" fontId="0" fillId="0" borderId="0" xfId="0" applyNumberFormat="1"/>
    <xf numFmtId="2" fontId="0" fillId="0" borderId="0" xfId="0" applyNumberFormat="1"/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0" fillId="0" borderId="0" xfId="0"/>
    <xf numFmtId="0" fontId="7" fillId="3" borderId="2" xfId="0" applyFont="1" applyFill="1" applyBorder="1" applyAlignment="1">
      <alignment horizontal="center"/>
    </xf>
    <xf numFmtId="49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>
      <alignment horizontal="center"/>
    </xf>
    <xf numFmtId="49" fontId="12" fillId="3" borderId="2" xfId="1" applyNumberFormat="1" applyFont="1" applyFill="1" applyBorder="1" applyAlignment="1">
      <alignment horizontal="center" wrapText="1"/>
    </xf>
    <xf numFmtId="0" fontId="8" fillId="3" borderId="2" xfId="0" quotePrefix="1" applyFont="1" applyFill="1" applyBorder="1" applyAlignment="1">
      <alignment horizontal="center" wrapText="1"/>
    </xf>
    <xf numFmtId="0" fontId="7" fillId="3" borderId="2" xfId="0" quotePrefix="1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12" fillId="3" borderId="2" xfId="1" applyFont="1" applyFill="1" applyBorder="1" applyAlignment="1">
      <alignment horizontal="center" wrapText="1"/>
    </xf>
    <xf numFmtId="2" fontId="7" fillId="3" borderId="2" xfId="0" applyNumberFormat="1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164" fontId="8" fillId="3" borderId="2" xfId="0" applyNumberFormat="1" applyFont="1" applyFill="1" applyBorder="1" applyAlignment="1">
      <alignment horizontal="center" wrapText="1"/>
    </xf>
    <xf numFmtId="165" fontId="8" fillId="3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164" fontId="7" fillId="3" borderId="2" xfId="0" applyNumberFormat="1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/>
    </xf>
    <xf numFmtId="2" fontId="8" fillId="3" borderId="2" xfId="0" quotePrefix="1" applyNumberFormat="1" applyFont="1" applyFill="1" applyBorder="1" applyAlignment="1">
      <alignment horizontal="center" wrapText="1"/>
    </xf>
    <xf numFmtId="2" fontId="8" fillId="3" borderId="2" xfId="0" applyNumberFormat="1" applyFont="1" applyFill="1" applyBorder="1" applyAlignment="1">
      <alignment horizontal="center" wrapText="1"/>
    </xf>
    <xf numFmtId="2" fontId="17" fillId="0" borderId="2" xfId="5" applyNumberFormat="1" applyFont="1" applyBorder="1" applyAlignment="1">
      <alignment horizontal="center"/>
    </xf>
    <xf numFmtId="4" fontId="17" fillId="0" borderId="2" xfId="5" applyNumberFormat="1" applyFont="1" applyBorder="1" applyAlignment="1">
      <alignment horizontal="center"/>
    </xf>
    <xf numFmtId="0" fontId="17" fillId="0" borderId="2" xfId="5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4" fontId="12" fillId="0" borderId="2" xfId="5" applyNumberFormat="1" applyFont="1" applyBorder="1" applyAlignment="1">
      <alignment horizontal="center"/>
    </xf>
    <xf numFmtId="0" fontId="8" fillId="0" borderId="0" xfId="0" applyFont="1"/>
    <xf numFmtId="4" fontId="16" fillId="0" borderId="2" xfId="5" applyNumberFormat="1" applyBorder="1" applyAlignment="1">
      <alignment vertical="center"/>
    </xf>
    <xf numFmtId="4" fontId="16" fillId="0" borderId="2" xfId="5" applyNumberFormat="1" applyBorder="1" applyAlignment="1">
      <alignment vertical="center"/>
    </xf>
    <xf numFmtId="4" fontId="16" fillId="0" borderId="2" xfId="5" applyNumberFormat="1" applyBorder="1" applyAlignment="1">
      <alignment vertical="center"/>
    </xf>
    <xf numFmtId="4" fontId="16" fillId="0" borderId="2" xfId="5" applyNumberFormat="1" applyBorder="1" applyAlignment="1">
      <alignment vertical="center"/>
    </xf>
    <xf numFmtId="4" fontId="16" fillId="0" borderId="2" xfId="5" applyNumberFormat="1" applyBorder="1" applyAlignment="1">
      <alignment vertical="center"/>
    </xf>
    <xf numFmtId="4" fontId="16" fillId="0" borderId="2" xfId="5" applyNumberFormat="1" applyBorder="1" applyAlignment="1">
      <alignment vertical="center"/>
    </xf>
    <xf numFmtId="4" fontId="16" fillId="0" borderId="2" xfId="5" applyNumberFormat="1" applyBorder="1" applyAlignment="1">
      <alignment vertical="center"/>
    </xf>
    <xf numFmtId="4" fontId="16" fillId="0" borderId="2" xfId="5" applyNumberFormat="1" applyBorder="1" applyAlignment="1">
      <alignment vertical="center"/>
    </xf>
    <xf numFmtId="4" fontId="16" fillId="0" borderId="2" xfId="5" applyNumberFormat="1" applyBorder="1" applyAlignment="1">
      <alignment vertical="center"/>
    </xf>
    <xf numFmtId="4" fontId="16" fillId="0" borderId="2" xfId="5" applyNumberFormat="1" applyBorder="1" applyAlignment="1">
      <alignment vertical="center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3" xfId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49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2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</cellXfs>
  <cellStyles count="6">
    <cellStyle name="Звичайний 2" xfId="1"/>
    <cellStyle name="Обычный" xfId="0" builtinId="0"/>
    <cellStyle name="Обычный 2" xfId="2"/>
    <cellStyle name="Обычный 2 2" xfId="3"/>
    <cellStyle name="Обычный 2 3" xfId="5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A37" zoomScaleNormal="100" workbookViewId="0">
      <selection activeCell="L14" sqref="L14"/>
    </sheetView>
  </sheetViews>
  <sheetFormatPr defaultRowHeight="12.75" x14ac:dyDescent="0.2"/>
  <cols>
    <col min="1" max="1" width="56" customWidth="1"/>
    <col min="2" max="2" width="15.28515625" style="2" customWidth="1"/>
    <col min="3" max="3" width="16.85546875" customWidth="1"/>
    <col min="4" max="4" width="16" customWidth="1"/>
    <col min="5" max="6" width="16" style="16" customWidth="1"/>
    <col min="7" max="7" width="16" customWidth="1"/>
    <col min="8" max="8" width="14.28515625" customWidth="1"/>
    <col min="9" max="9" width="13.7109375" customWidth="1"/>
    <col min="10" max="10" width="19.140625" customWidth="1"/>
  </cols>
  <sheetData>
    <row r="1" spans="1:12" s="23" customFormat="1" x14ac:dyDescent="0.2">
      <c r="B1" s="2"/>
    </row>
    <row r="2" spans="1:12" s="14" customFormat="1" ht="26.25" x14ac:dyDescent="0.4">
      <c r="A2" s="95" t="s">
        <v>186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s="23" customFormat="1" ht="26.25" x14ac:dyDescent="0.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14" customFormat="1" ht="18.75" x14ac:dyDescent="0.3">
      <c r="B4" s="2"/>
      <c r="E4" s="16"/>
      <c r="F4" s="16"/>
      <c r="J4" s="38" t="s">
        <v>0</v>
      </c>
    </row>
    <row r="5" spans="1:12" ht="18.75" x14ac:dyDescent="0.2">
      <c r="A5" s="102" t="s">
        <v>95</v>
      </c>
      <c r="B5" s="102" t="s">
        <v>96</v>
      </c>
      <c r="C5" s="103" t="s">
        <v>70</v>
      </c>
      <c r="D5" s="103"/>
      <c r="E5" s="103"/>
      <c r="F5" s="103"/>
      <c r="G5" s="103"/>
      <c r="H5" s="92" t="s">
        <v>89</v>
      </c>
      <c r="I5" s="93"/>
      <c r="J5" s="94"/>
    </row>
    <row r="6" spans="1:12" ht="30" customHeight="1" x14ac:dyDescent="0.2">
      <c r="A6" s="102"/>
      <c r="B6" s="102"/>
      <c r="C6" s="100" t="s">
        <v>90</v>
      </c>
      <c r="D6" s="100" t="s">
        <v>91</v>
      </c>
      <c r="E6" s="100" t="s">
        <v>92</v>
      </c>
      <c r="F6" s="100" t="s">
        <v>93</v>
      </c>
      <c r="G6" s="104" t="s">
        <v>94</v>
      </c>
      <c r="H6" s="100" t="s">
        <v>90</v>
      </c>
      <c r="I6" s="100" t="s">
        <v>92</v>
      </c>
      <c r="J6" s="100" t="s">
        <v>93</v>
      </c>
    </row>
    <row r="7" spans="1:12" ht="102" customHeight="1" x14ac:dyDescent="0.2">
      <c r="A7" s="102"/>
      <c r="B7" s="18" t="s">
        <v>97</v>
      </c>
      <c r="C7" s="101"/>
      <c r="D7" s="101"/>
      <c r="E7" s="108"/>
      <c r="F7" s="108"/>
      <c r="G7" s="105"/>
      <c r="H7" s="107"/>
      <c r="I7" s="106"/>
      <c r="J7" s="106"/>
    </row>
    <row r="8" spans="1:12" s="23" customFormat="1" ht="26.25" x14ac:dyDescent="0.4">
      <c r="A8" s="97" t="s">
        <v>179</v>
      </c>
      <c r="B8" s="98"/>
      <c r="C8" s="98"/>
      <c r="D8" s="98"/>
      <c r="E8" s="98"/>
      <c r="F8" s="98"/>
      <c r="G8" s="98"/>
      <c r="H8" s="98"/>
      <c r="I8" s="98"/>
      <c r="J8" s="99"/>
    </row>
    <row r="9" spans="1:12" s="24" customFormat="1" ht="15.75" x14ac:dyDescent="0.25">
      <c r="A9" s="25" t="s">
        <v>98</v>
      </c>
      <c r="B9" s="20" t="s">
        <v>99</v>
      </c>
      <c r="C9" s="26">
        <f>+C10+C11</f>
        <v>38663200</v>
      </c>
      <c r="D9" s="26">
        <f t="shared" ref="D9:E9" si="0">+D10+D11</f>
        <v>8213310</v>
      </c>
      <c r="E9" s="26">
        <f t="shared" si="0"/>
        <v>7744088.8199999994</v>
      </c>
      <c r="F9" s="27">
        <f>+E9/C9*100</f>
        <v>20.029611672080943</v>
      </c>
      <c r="G9" s="27">
        <f>+E9/D9*100</f>
        <v>94.287063559027956</v>
      </c>
      <c r="H9" s="35">
        <f>+H10+H11</f>
        <v>200000</v>
      </c>
      <c r="I9" s="35">
        <f>+I10+I11</f>
        <v>70881</v>
      </c>
      <c r="J9" s="36">
        <f t="shared" ref="J9:J10" si="1">+I9/H9*100</f>
        <v>35.4405</v>
      </c>
    </row>
    <row r="10" spans="1:12" s="31" customFormat="1" ht="63" x14ac:dyDescent="0.25">
      <c r="A10" s="28" t="s">
        <v>101</v>
      </c>
      <c r="B10" s="74" t="s">
        <v>100</v>
      </c>
      <c r="C10" s="76">
        <v>32052900</v>
      </c>
      <c r="D10" s="76">
        <v>6776600</v>
      </c>
      <c r="E10" s="76">
        <v>6437664.7699999996</v>
      </c>
      <c r="F10" s="30">
        <f t="shared" ref="F10:F60" si="2">+E10/C10*100</f>
        <v>20.084500216829053</v>
      </c>
      <c r="G10" s="30">
        <f t="shared" ref="G10:G60" si="3">+E10/D10*100</f>
        <v>94.998447156391109</v>
      </c>
      <c r="H10" s="82">
        <v>200000</v>
      </c>
      <c r="I10" s="83">
        <v>70881</v>
      </c>
      <c r="J10" s="36">
        <f t="shared" si="1"/>
        <v>35.4405</v>
      </c>
    </row>
    <row r="11" spans="1:12" s="31" customFormat="1" ht="31.5" x14ac:dyDescent="0.25">
      <c r="A11" s="28" t="s">
        <v>103</v>
      </c>
      <c r="B11" s="74" t="s">
        <v>102</v>
      </c>
      <c r="C11" s="75">
        <v>6610300</v>
      </c>
      <c r="D11" s="75">
        <v>1436710</v>
      </c>
      <c r="E11" s="75">
        <v>1306424.05</v>
      </c>
      <c r="F11" s="30">
        <f t="shared" si="2"/>
        <v>19.763460811158346</v>
      </c>
      <c r="G11" s="30">
        <f t="shared" si="3"/>
        <v>90.931645913232316</v>
      </c>
      <c r="H11" s="19"/>
      <c r="I11" s="19"/>
      <c r="J11" s="36"/>
    </row>
    <row r="12" spans="1:12" s="24" customFormat="1" ht="15.75" x14ac:dyDescent="0.25">
      <c r="A12" s="17" t="s">
        <v>104</v>
      </c>
      <c r="B12" s="20" t="s">
        <v>105</v>
      </c>
      <c r="C12" s="26">
        <f>+C13+C14+C15+C16+C17+C18+C19+C20+C21</f>
        <v>209784900</v>
      </c>
      <c r="D12" s="26">
        <f t="shared" ref="D12:E12" si="4">+D13+D14+D15+D16+D17+D18+D19+D20+D21</f>
        <v>49248532</v>
      </c>
      <c r="E12" s="26">
        <f t="shared" si="4"/>
        <v>43432382.780000001</v>
      </c>
      <c r="F12" s="27">
        <f t="shared" si="2"/>
        <v>20.70329312548234</v>
      </c>
      <c r="G12" s="27">
        <f t="shared" si="3"/>
        <v>88.190207943660127</v>
      </c>
      <c r="H12" s="26">
        <f t="shared" ref="H12" si="5">+H13+H14+H15+H16+H17+H18+H19+H20+H21</f>
        <v>4100000</v>
      </c>
      <c r="I12" s="26">
        <f t="shared" ref="I12" si="6">+I13+I14+I15+I16+I17+I18+I19+I20+I21</f>
        <v>184752.16000000003</v>
      </c>
      <c r="J12" s="36">
        <f>+I12/H12*100</f>
        <v>4.5061502439024395</v>
      </c>
    </row>
    <row r="13" spans="1:12" s="31" customFormat="1" ht="15.75" x14ac:dyDescent="0.25">
      <c r="A13" s="28" t="s">
        <v>106</v>
      </c>
      <c r="B13" s="21" t="s">
        <v>110</v>
      </c>
      <c r="C13" s="77">
        <v>30822300</v>
      </c>
      <c r="D13" s="77">
        <v>7615650</v>
      </c>
      <c r="E13" s="77">
        <v>6300010.4800000004</v>
      </c>
      <c r="F13" s="30">
        <f t="shared" si="2"/>
        <v>20.43978054849898</v>
      </c>
      <c r="G13" s="30">
        <f t="shared" si="3"/>
        <v>82.724527518990513</v>
      </c>
      <c r="H13" s="29">
        <v>2000000</v>
      </c>
      <c r="I13" s="84">
        <v>73685.919999999998</v>
      </c>
      <c r="J13" s="37">
        <f>+I13/H13*100</f>
        <v>3.6842960000000002</v>
      </c>
    </row>
    <row r="14" spans="1:12" s="31" customFormat="1" ht="31.5" x14ac:dyDescent="0.25">
      <c r="A14" s="28" t="s">
        <v>107</v>
      </c>
      <c r="B14" s="21" t="s">
        <v>111</v>
      </c>
      <c r="C14" s="77">
        <v>34832000</v>
      </c>
      <c r="D14" s="77">
        <v>8185400</v>
      </c>
      <c r="E14" s="77">
        <v>8021519.5699999994</v>
      </c>
      <c r="F14" s="30">
        <f t="shared" si="2"/>
        <v>23.029167346118509</v>
      </c>
      <c r="G14" s="30">
        <f t="shared" si="3"/>
        <v>97.997893444425429</v>
      </c>
      <c r="H14" s="29">
        <v>1700000</v>
      </c>
      <c r="I14" s="85">
        <v>99380.41</v>
      </c>
      <c r="J14" s="37">
        <f>+I14/H14*100</f>
        <v>5.8459064705882362</v>
      </c>
    </row>
    <row r="15" spans="1:12" s="31" customFormat="1" ht="31.5" x14ac:dyDescent="0.25">
      <c r="A15" s="28" t="s">
        <v>107</v>
      </c>
      <c r="B15" s="21" t="s">
        <v>112</v>
      </c>
      <c r="C15" s="77">
        <v>118892100</v>
      </c>
      <c r="D15" s="77">
        <v>27464100</v>
      </c>
      <c r="E15" s="77">
        <v>23547447.07</v>
      </c>
      <c r="F15" s="30">
        <f t="shared" si="2"/>
        <v>19.805728950872261</v>
      </c>
      <c r="G15" s="30">
        <f t="shared" si="3"/>
        <v>85.739008633088289</v>
      </c>
      <c r="H15" s="19"/>
      <c r="I15" s="19"/>
      <c r="J15" s="37"/>
    </row>
    <row r="16" spans="1:12" s="31" customFormat="1" ht="31.5" x14ac:dyDescent="0.25">
      <c r="A16" s="28" t="s">
        <v>108</v>
      </c>
      <c r="B16" s="21" t="s">
        <v>113</v>
      </c>
      <c r="C16" s="77">
        <v>6460600</v>
      </c>
      <c r="D16" s="77">
        <v>1481200</v>
      </c>
      <c r="E16" s="77">
        <v>1432748.8699999999</v>
      </c>
      <c r="F16" s="30">
        <f t="shared" si="2"/>
        <v>22.176715320558461</v>
      </c>
      <c r="G16" s="30">
        <f t="shared" si="3"/>
        <v>96.728927221172015</v>
      </c>
      <c r="H16" s="29">
        <v>0</v>
      </c>
      <c r="I16" s="86">
        <v>10825.830000000002</v>
      </c>
      <c r="J16" s="37">
        <v>0</v>
      </c>
    </row>
    <row r="17" spans="1:10" s="31" customFormat="1" ht="15.75" x14ac:dyDescent="0.25">
      <c r="A17" s="28" t="s">
        <v>109</v>
      </c>
      <c r="B17" s="21" t="s">
        <v>114</v>
      </c>
      <c r="C17" s="77">
        <v>12516800</v>
      </c>
      <c r="D17" s="77">
        <v>3071050</v>
      </c>
      <c r="E17" s="77">
        <v>3013169.33</v>
      </c>
      <c r="F17" s="30">
        <f t="shared" si="2"/>
        <v>24.07300052729132</v>
      </c>
      <c r="G17" s="30">
        <f t="shared" si="3"/>
        <v>98.115280767164322</v>
      </c>
      <c r="H17" s="29">
        <v>400000</v>
      </c>
      <c r="I17" s="87">
        <v>860</v>
      </c>
      <c r="J17" s="37">
        <f>+I17/H17*100</f>
        <v>0.215</v>
      </c>
    </row>
    <row r="18" spans="1:10" s="31" customFormat="1" ht="15.75" x14ac:dyDescent="0.25">
      <c r="A18" s="28" t="s">
        <v>115</v>
      </c>
      <c r="B18" s="21" t="s">
        <v>119</v>
      </c>
      <c r="C18" s="77">
        <v>4362200</v>
      </c>
      <c r="D18" s="77">
        <v>863300</v>
      </c>
      <c r="E18" s="77">
        <v>839446.25</v>
      </c>
      <c r="F18" s="30">
        <f t="shared" si="2"/>
        <v>19.243644262069598</v>
      </c>
      <c r="G18" s="30">
        <f t="shared" si="3"/>
        <v>97.236910691532501</v>
      </c>
      <c r="H18" s="19"/>
      <c r="I18" s="19"/>
      <c r="J18" s="37"/>
    </row>
    <row r="19" spans="1:10" s="31" customFormat="1" ht="31.5" x14ac:dyDescent="0.25">
      <c r="A19" s="28" t="s">
        <v>116</v>
      </c>
      <c r="B19" s="21" t="s">
        <v>120</v>
      </c>
      <c r="C19" s="77">
        <v>357900</v>
      </c>
      <c r="D19" s="77">
        <v>106650</v>
      </c>
      <c r="E19" s="77">
        <v>71447.03</v>
      </c>
      <c r="F19" s="30">
        <f t="shared" si="2"/>
        <v>19.962847164012292</v>
      </c>
      <c r="G19" s="30">
        <f t="shared" si="3"/>
        <v>66.99205813408345</v>
      </c>
      <c r="H19" s="19"/>
      <c r="I19" s="19"/>
      <c r="J19" s="37"/>
    </row>
    <row r="20" spans="1:10" s="31" customFormat="1" ht="31.5" x14ac:dyDescent="0.25">
      <c r="A20" s="28" t="s">
        <v>117</v>
      </c>
      <c r="B20" s="21" t="s">
        <v>121</v>
      </c>
      <c r="C20" s="77">
        <v>1275000</v>
      </c>
      <c r="D20" s="77">
        <v>420000</v>
      </c>
      <c r="E20" s="77">
        <v>185055.53</v>
      </c>
      <c r="F20" s="30">
        <f t="shared" si="2"/>
        <v>14.514159215686274</v>
      </c>
      <c r="G20" s="30">
        <f t="shared" si="3"/>
        <v>44.060840476190478</v>
      </c>
      <c r="H20" s="19"/>
      <c r="I20" s="19"/>
      <c r="J20" s="37"/>
    </row>
    <row r="21" spans="1:10" s="31" customFormat="1" ht="47.25" x14ac:dyDescent="0.25">
      <c r="A21" s="28" t="s">
        <v>118</v>
      </c>
      <c r="B21" s="21" t="s">
        <v>122</v>
      </c>
      <c r="C21" s="77">
        <v>266000</v>
      </c>
      <c r="D21" s="77">
        <v>41182</v>
      </c>
      <c r="E21" s="77">
        <v>21538.65</v>
      </c>
      <c r="F21" s="30">
        <f t="shared" si="2"/>
        <v>8.0972368421052643</v>
      </c>
      <c r="G21" s="30">
        <f t="shared" si="3"/>
        <v>52.301126705842357</v>
      </c>
      <c r="H21" s="19"/>
      <c r="I21" s="19"/>
      <c r="J21" s="37"/>
    </row>
    <row r="22" spans="1:10" s="24" customFormat="1" ht="15.75" x14ac:dyDescent="0.25">
      <c r="A22" s="32" t="s">
        <v>123</v>
      </c>
      <c r="B22" s="17">
        <v>2000</v>
      </c>
      <c r="C22" s="26">
        <f>+C23+C24+C25+C26+C27+C28</f>
        <v>9655557</v>
      </c>
      <c r="D22" s="26">
        <f t="shared" ref="D22:E22" si="7">+D23+D24+D25+D26+D27+D28</f>
        <v>3693500</v>
      </c>
      <c r="E22" s="26">
        <f t="shared" si="7"/>
        <v>3414126.5300000007</v>
      </c>
      <c r="F22" s="27">
        <f t="shared" si="2"/>
        <v>35.359187771352815</v>
      </c>
      <c r="G22" s="27">
        <f t="shared" si="3"/>
        <v>92.436077704074748</v>
      </c>
      <c r="H22" s="26"/>
      <c r="I22" s="26"/>
      <c r="J22" s="36"/>
    </row>
    <row r="23" spans="1:10" s="31" customFormat="1" ht="31.5" x14ac:dyDescent="0.25">
      <c r="A23" s="28" t="s">
        <v>124</v>
      </c>
      <c r="B23" s="21" t="s">
        <v>133</v>
      </c>
      <c r="C23" s="77">
        <v>7356492</v>
      </c>
      <c r="D23" s="77">
        <v>2459800</v>
      </c>
      <c r="E23" s="77">
        <v>2349971.4700000002</v>
      </c>
      <c r="F23" s="30">
        <f t="shared" si="2"/>
        <v>31.944185761365613</v>
      </c>
      <c r="G23" s="30">
        <f t="shared" si="3"/>
        <v>95.535062606715996</v>
      </c>
      <c r="H23" s="19"/>
      <c r="I23" s="19"/>
      <c r="J23" s="37"/>
    </row>
    <row r="24" spans="1:10" s="31" customFormat="1" ht="47.25" x14ac:dyDescent="0.25">
      <c r="A24" s="28" t="s">
        <v>125</v>
      </c>
      <c r="B24" s="21" t="s">
        <v>134</v>
      </c>
      <c r="C24" s="77">
        <v>751945</v>
      </c>
      <c r="D24" s="77">
        <v>375600</v>
      </c>
      <c r="E24" s="77">
        <v>375600</v>
      </c>
      <c r="F24" s="30">
        <f t="shared" si="2"/>
        <v>49.950461802392461</v>
      </c>
      <c r="G24" s="30">
        <f t="shared" si="3"/>
        <v>100</v>
      </c>
      <c r="H24" s="19"/>
      <c r="I24" s="19"/>
      <c r="J24" s="37"/>
    </row>
    <row r="25" spans="1:10" s="31" customFormat="1" ht="47.25" x14ac:dyDescent="0.25">
      <c r="A25" s="28" t="s">
        <v>126</v>
      </c>
      <c r="B25" s="21" t="s">
        <v>135</v>
      </c>
      <c r="C25" s="77">
        <v>167075</v>
      </c>
      <c r="D25" s="77">
        <v>48600</v>
      </c>
      <c r="E25" s="77">
        <v>29215.47</v>
      </c>
      <c r="F25" s="30">
        <f t="shared" si="2"/>
        <v>17.486440221457432</v>
      </c>
      <c r="G25" s="30">
        <f t="shared" si="3"/>
        <v>60.114135802469136</v>
      </c>
      <c r="H25" s="19"/>
      <c r="I25" s="19"/>
      <c r="J25" s="37"/>
    </row>
    <row r="26" spans="1:10" s="31" customFormat="1" ht="31.5" x14ac:dyDescent="0.25">
      <c r="A26" s="28" t="s">
        <v>127</v>
      </c>
      <c r="B26" s="21" t="s">
        <v>136</v>
      </c>
      <c r="C26" s="77">
        <v>359855</v>
      </c>
      <c r="D26" s="77">
        <v>165000</v>
      </c>
      <c r="E26" s="77">
        <v>24425.7</v>
      </c>
      <c r="F26" s="30">
        <f t="shared" si="2"/>
        <v>6.7876505814842085</v>
      </c>
      <c r="G26" s="30">
        <f t="shared" si="3"/>
        <v>14.803454545454544</v>
      </c>
      <c r="H26" s="19"/>
      <c r="I26" s="19"/>
      <c r="J26" s="37"/>
    </row>
    <row r="27" spans="1:10" s="31" customFormat="1" ht="31.5" x14ac:dyDescent="0.25">
      <c r="A27" s="28" t="s">
        <v>128</v>
      </c>
      <c r="B27" s="21" t="s">
        <v>137</v>
      </c>
      <c r="C27" s="77">
        <v>47990</v>
      </c>
      <c r="D27" s="77">
        <v>19500</v>
      </c>
      <c r="E27" s="77">
        <v>19500</v>
      </c>
      <c r="F27" s="30">
        <f t="shared" si="2"/>
        <v>40.633465305271933</v>
      </c>
      <c r="G27" s="30">
        <f t="shared" si="3"/>
        <v>100</v>
      </c>
      <c r="H27" s="19"/>
      <c r="I27" s="19"/>
      <c r="J27" s="37"/>
    </row>
    <row r="28" spans="1:10" s="31" customFormat="1" ht="15.75" x14ac:dyDescent="0.25">
      <c r="A28" s="28" t="s">
        <v>129</v>
      </c>
      <c r="B28" s="21" t="s">
        <v>138</v>
      </c>
      <c r="C28" s="77">
        <v>972200</v>
      </c>
      <c r="D28" s="77">
        <v>625000</v>
      </c>
      <c r="E28" s="77">
        <v>615413.89</v>
      </c>
      <c r="F28" s="30">
        <f t="shared" si="2"/>
        <v>63.30116128368649</v>
      </c>
      <c r="G28" s="30">
        <f t="shared" si="3"/>
        <v>98.466222400000007</v>
      </c>
      <c r="H28" s="19"/>
      <c r="I28" s="19"/>
      <c r="J28" s="37"/>
    </row>
    <row r="29" spans="1:10" s="24" customFormat="1" ht="15.75" x14ac:dyDescent="0.25">
      <c r="A29" s="32" t="s">
        <v>130</v>
      </c>
      <c r="B29" s="17">
        <v>3000</v>
      </c>
      <c r="C29" s="26">
        <f>C30+C31+C32+C33+C34</f>
        <v>3869100</v>
      </c>
      <c r="D29" s="26">
        <f t="shared" ref="D29:E29" si="8">D30+D31+D32+D33+D34</f>
        <v>868000</v>
      </c>
      <c r="E29" s="26">
        <f t="shared" si="8"/>
        <v>648969.8899999999</v>
      </c>
      <c r="F29" s="27">
        <f t="shared" si="2"/>
        <v>16.773148535835205</v>
      </c>
      <c r="G29" s="27">
        <f t="shared" si="3"/>
        <v>74.766116359446983</v>
      </c>
      <c r="H29" s="26"/>
      <c r="I29" s="26"/>
      <c r="J29" s="36"/>
    </row>
    <row r="30" spans="1:10" s="31" customFormat="1" ht="31.5" x14ac:dyDescent="0.25">
      <c r="A30" s="78" t="s">
        <v>196</v>
      </c>
      <c r="B30" s="19">
        <v>3032</v>
      </c>
      <c r="C30" s="77">
        <v>20000</v>
      </c>
      <c r="D30" s="77">
        <v>5000</v>
      </c>
      <c r="E30" s="73">
        <v>0</v>
      </c>
      <c r="F30" s="30"/>
      <c r="G30" s="30"/>
      <c r="H30" s="73"/>
      <c r="I30" s="73"/>
      <c r="J30" s="37"/>
    </row>
    <row r="31" spans="1:10" s="31" customFormat="1" ht="31.5" x14ac:dyDescent="0.25">
      <c r="A31" s="78" t="s">
        <v>197</v>
      </c>
      <c r="B31" s="19">
        <v>3035</v>
      </c>
      <c r="C31" s="77">
        <v>20000</v>
      </c>
      <c r="D31" s="77">
        <v>5000</v>
      </c>
      <c r="E31" s="77">
        <v>2362</v>
      </c>
      <c r="F31" s="30"/>
      <c r="G31" s="30"/>
      <c r="H31" s="73"/>
      <c r="I31" s="73"/>
      <c r="J31" s="37"/>
    </row>
    <row r="32" spans="1:10" s="31" customFormat="1" ht="47.25" x14ac:dyDescent="0.25">
      <c r="A32" s="78" t="s">
        <v>198</v>
      </c>
      <c r="B32" s="19">
        <v>3192</v>
      </c>
      <c r="C32" s="77">
        <v>70000</v>
      </c>
      <c r="D32" s="77">
        <v>40000</v>
      </c>
      <c r="E32" s="77">
        <v>0</v>
      </c>
      <c r="F32" s="30"/>
      <c r="G32" s="30"/>
      <c r="H32" s="73"/>
      <c r="I32" s="73"/>
      <c r="J32" s="37"/>
    </row>
    <row r="33" spans="1:10" s="31" customFormat="1" ht="31.5" x14ac:dyDescent="0.25">
      <c r="A33" s="28" t="s">
        <v>131</v>
      </c>
      <c r="B33" s="21" t="s">
        <v>139</v>
      </c>
      <c r="C33" s="77">
        <v>2450000</v>
      </c>
      <c r="D33" s="77">
        <v>556000</v>
      </c>
      <c r="E33" s="77">
        <v>488607.88999999996</v>
      </c>
      <c r="F33" s="30">
        <f t="shared" si="2"/>
        <v>19.943179183673468</v>
      </c>
      <c r="G33" s="30">
        <f t="shared" si="3"/>
        <v>87.879116906474806</v>
      </c>
      <c r="H33" s="19"/>
      <c r="I33" s="19"/>
      <c r="J33" s="37"/>
    </row>
    <row r="34" spans="1:10" s="31" customFormat="1" ht="31.5" x14ac:dyDescent="0.25">
      <c r="A34" s="28" t="s">
        <v>132</v>
      </c>
      <c r="B34" s="21" t="s">
        <v>140</v>
      </c>
      <c r="C34" s="77">
        <v>1309100</v>
      </c>
      <c r="D34" s="77">
        <v>262000</v>
      </c>
      <c r="E34" s="77">
        <v>158000</v>
      </c>
      <c r="F34" s="30">
        <f t="shared" si="2"/>
        <v>12.069360629440073</v>
      </c>
      <c r="G34" s="30">
        <f t="shared" si="3"/>
        <v>60.305343511450381</v>
      </c>
      <c r="H34" s="19"/>
      <c r="I34" s="19"/>
      <c r="J34" s="37"/>
    </row>
    <row r="35" spans="1:10" s="24" customFormat="1" ht="15.75" x14ac:dyDescent="0.25">
      <c r="A35" s="32" t="s">
        <v>141</v>
      </c>
      <c r="B35" s="22" t="s">
        <v>160</v>
      </c>
      <c r="C35" s="33">
        <f>+C36+C37+C38+C39+C40</f>
        <v>11789600</v>
      </c>
      <c r="D35" s="33">
        <f t="shared" ref="D35:E35" si="9">+D36+D37+D38+D39+D40</f>
        <v>2886180</v>
      </c>
      <c r="E35" s="33">
        <f t="shared" si="9"/>
        <v>2655783.3000000003</v>
      </c>
      <c r="F35" s="27">
        <f t="shared" si="2"/>
        <v>22.526491992942933</v>
      </c>
      <c r="G35" s="27">
        <f t="shared" si="3"/>
        <v>92.01724424672058</v>
      </c>
      <c r="H35" s="33">
        <f t="shared" ref="H35" si="10">+H36+H37+H38+H39+H40</f>
        <v>120000</v>
      </c>
      <c r="I35" s="33">
        <f t="shared" ref="I35" si="11">+I36+I37+I38+I39+I40</f>
        <v>12700.41</v>
      </c>
      <c r="J35" s="36">
        <f>+I35/H35*100</f>
        <v>10.583674999999999</v>
      </c>
    </row>
    <row r="36" spans="1:10" s="31" customFormat="1" ht="15.75" x14ac:dyDescent="0.25">
      <c r="A36" s="28" t="s">
        <v>142</v>
      </c>
      <c r="B36" s="21" t="s">
        <v>161</v>
      </c>
      <c r="C36" s="77">
        <v>4263400</v>
      </c>
      <c r="D36" s="77">
        <v>926700</v>
      </c>
      <c r="E36" s="77">
        <v>872942.53000000014</v>
      </c>
      <c r="F36" s="30">
        <f t="shared" si="2"/>
        <v>20.475266923113011</v>
      </c>
      <c r="G36" s="30">
        <f t="shared" si="3"/>
        <v>94.199042840185626</v>
      </c>
      <c r="H36" s="88">
        <v>5000</v>
      </c>
      <c r="I36" s="89">
        <v>0</v>
      </c>
      <c r="J36" s="36">
        <f t="shared" ref="J36:J39" si="12">+I36/H36*100</f>
        <v>0</v>
      </c>
    </row>
    <row r="37" spans="1:10" s="31" customFormat="1" ht="15.75" x14ac:dyDescent="0.25">
      <c r="A37" s="28" t="s">
        <v>143</v>
      </c>
      <c r="B37" s="21" t="s">
        <v>162</v>
      </c>
      <c r="C37" s="77">
        <v>209100</v>
      </c>
      <c r="D37" s="77">
        <v>44300</v>
      </c>
      <c r="E37" s="77">
        <v>35937.81</v>
      </c>
      <c r="F37" s="30">
        <f t="shared" si="2"/>
        <v>17.186901004304158</v>
      </c>
      <c r="G37" s="30">
        <f t="shared" si="3"/>
        <v>81.123724604966128</v>
      </c>
      <c r="H37" s="88">
        <v>5000</v>
      </c>
      <c r="I37" s="89">
        <v>0</v>
      </c>
      <c r="J37" s="36">
        <f t="shared" si="12"/>
        <v>0</v>
      </c>
    </row>
    <row r="38" spans="1:10" s="31" customFormat="1" ht="31.5" x14ac:dyDescent="0.25">
      <c r="A38" s="28" t="s">
        <v>144</v>
      </c>
      <c r="B38" s="21" t="s">
        <v>163</v>
      </c>
      <c r="C38" s="77">
        <v>5828000</v>
      </c>
      <c r="D38" s="77">
        <v>1501200</v>
      </c>
      <c r="E38" s="77">
        <v>1374213.34</v>
      </c>
      <c r="F38" s="30">
        <f t="shared" si="2"/>
        <v>23.579501372683598</v>
      </c>
      <c r="G38" s="30">
        <f t="shared" si="3"/>
        <v>91.540989874766851</v>
      </c>
      <c r="H38" s="88">
        <v>60000</v>
      </c>
      <c r="I38" s="89">
        <v>9299.75</v>
      </c>
      <c r="J38" s="36">
        <f t="shared" si="12"/>
        <v>15.499583333333334</v>
      </c>
    </row>
    <row r="39" spans="1:10" s="31" customFormat="1" ht="15.75" x14ac:dyDescent="0.25">
      <c r="A39" s="28" t="s">
        <v>145</v>
      </c>
      <c r="B39" s="21" t="s">
        <v>164</v>
      </c>
      <c r="C39" s="77">
        <v>125000</v>
      </c>
      <c r="D39" s="77">
        <v>120500</v>
      </c>
      <c r="E39" s="77">
        <v>89135.42</v>
      </c>
      <c r="F39" s="30">
        <f t="shared" si="2"/>
        <v>71.308335999999997</v>
      </c>
      <c r="G39" s="30">
        <f t="shared" si="3"/>
        <v>73.971302904564311</v>
      </c>
      <c r="H39" s="88">
        <v>50000</v>
      </c>
      <c r="I39" s="89">
        <v>3400.66</v>
      </c>
      <c r="J39" s="36">
        <f t="shared" si="12"/>
        <v>6.8013199999999996</v>
      </c>
    </row>
    <row r="40" spans="1:10" s="31" customFormat="1" ht="31.5" x14ac:dyDescent="0.25">
      <c r="A40" s="28" t="s">
        <v>146</v>
      </c>
      <c r="B40" s="21" t="s">
        <v>165</v>
      </c>
      <c r="C40" s="77">
        <v>1364100</v>
      </c>
      <c r="D40" s="77">
        <v>293480</v>
      </c>
      <c r="E40" s="77">
        <v>283554.2</v>
      </c>
      <c r="F40" s="30">
        <f t="shared" si="2"/>
        <v>20.786907118246464</v>
      </c>
      <c r="G40" s="30">
        <f t="shared" si="3"/>
        <v>96.617895597655718</v>
      </c>
      <c r="H40" s="19"/>
      <c r="I40" s="19"/>
      <c r="J40" s="37"/>
    </row>
    <row r="41" spans="1:10" s="24" customFormat="1" ht="15.75" x14ac:dyDescent="0.25">
      <c r="A41" s="32" t="s">
        <v>147</v>
      </c>
      <c r="B41" s="22" t="s">
        <v>166</v>
      </c>
      <c r="C41" s="33">
        <f>+C42+C43</f>
        <v>2846465</v>
      </c>
      <c r="D41" s="33">
        <f t="shared" ref="D41:E41" si="13">+D42+D43</f>
        <v>745280</v>
      </c>
      <c r="E41" s="33">
        <f t="shared" si="13"/>
        <v>670966.32999999996</v>
      </c>
      <c r="F41" s="27">
        <f t="shared" si="2"/>
        <v>23.571915691919624</v>
      </c>
      <c r="G41" s="27">
        <f t="shared" si="3"/>
        <v>90.028758319021023</v>
      </c>
      <c r="H41" s="33">
        <v>20000</v>
      </c>
      <c r="I41" s="33">
        <v>0</v>
      </c>
      <c r="J41" s="36">
        <v>0</v>
      </c>
    </row>
    <row r="42" spans="1:10" s="31" customFormat="1" ht="31.5" x14ac:dyDescent="0.25">
      <c r="A42" s="28" t="s">
        <v>148</v>
      </c>
      <c r="B42" s="21" t="s">
        <v>167</v>
      </c>
      <c r="C42" s="77">
        <v>1848200</v>
      </c>
      <c r="D42" s="77">
        <v>465900</v>
      </c>
      <c r="E42" s="77">
        <v>430996.67</v>
      </c>
      <c r="F42" s="30">
        <f t="shared" si="2"/>
        <v>23.319806839086681</v>
      </c>
      <c r="G42" s="30">
        <f t="shared" si="3"/>
        <v>92.508407383558705</v>
      </c>
      <c r="H42" s="19">
        <v>20000</v>
      </c>
      <c r="I42" s="19">
        <v>0</v>
      </c>
      <c r="J42" s="37">
        <v>0</v>
      </c>
    </row>
    <row r="43" spans="1:10" s="31" customFormat="1" ht="15.75" x14ac:dyDescent="0.25">
      <c r="A43" s="28" t="s">
        <v>149</v>
      </c>
      <c r="B43" s="21" t="s">
        <v>168</v>
      </c>
      <c r="C43" s="77">
        <v>998265</v>
      </c>
      <c r="D43" s="77">
        <v>279380</v>
      </c>
      <c r="E43" s="77">
        <v>239969.66</v>
      </c>
      <c r="F43" s="30">
        <f t="shared" si="2"/>
        <v>24.038673097824727</v>
      </c>
      <c r="G43" s="30">
        <f t="shared" si="3"/>
        <v>85.893643066790744</v>
      </c>
      <c r="H43" s="19"/>
      <c r="I43" s="19"/>
      <c r="J43" s="37"/>
    </row>
    <row r="44" spans="1:10" s="24" customFormat="1" ht="15.75" x14ac:dyDescent="0.25">
      <c r="A44" s="32" t="s">
        <v>150</v>
      </c>
      <c r="B44" s="22" t="s">
        <v>169</v>
      </c>
      <c r="C44" s="33">
        <f>+C45+C46</f>
        <v>14048265</v>
      </c>
      <c r="D44" s="33">
        <f t="shared" ref="D44:E44" si="14">+D45+D46</f>
        <v>3739996</v>
      </c>
      <c r="E44" s="33">
        <f t="shared" si="14"/>
        <v>3632704.26</v>
      </c>
      <c r="F44" s="27">
        <f t="shared" si="2"/>
        <v>25.858739566772122</v>
      </c>
      <c r="G44" s="27">
        <f t="shared" si="3"/>
        <v>97.131233830196607</v>
      </c>
      <c r="H44" s="33"/>
      <c r="I44" s="33"/>
      <c r="J44" s="36"/>
    </row>
    <row r="45" spans="1:10" s="31" customFormat="1" ht="15.75" x14ac:dyDescent="0.25">
      <c r="A45" s="28" t="s">
        <v>151</v>
      </c>
      <c r="B45" s="21" t="s">
        <v>170</v>
      </c>
      <c r="C45" s="77">
        <v>13648265</v>
      </c>
      <c r="D45" s="77">
        <v>3339996</v>
      </c>
      <c r="E45" s="77">
        <v>3232704.26</v>
      </c>
      <c r="F45" s="30">
        <f t="shared" si="2"/>
        <v>23.685825707516667</v>
      </c>
      <c r="G45" s="30">
        <f t="shared" si="3"/>
        <v>96.787668607986348</v>
      </c>
      <c r="H45" s="19"/>
      <c r="I45" s="19"/>
      <c r="J45" s="37"/>
    </row>
    <row r="46" spans="1:10" s="31" customFormat="1" ht="94.5" x14ac:dyDescent="0.25">
      <c r="A46" s="78" t="s">
        <v>193</v>
      </c>
      <c r="B46" s="21">
        <v>6071</v>
      </c>
      <c r="C46" s="77">
        <v>400000</v>
      </c>
      <c r="D46" s="77">
        <v>400000</v>
      </c>
      <c r="E46" s="77">
        <v>400000</v>
      </c>
      <c r="F46" s="30">
        <f t="shared" si="2"/>
        <v>100</v>
      </c>
      <c r="G46" s="30">
        <f t="shared" si="3"/>
        <v>100</v>
      </c>
      <c r="H46" s="19"/>
      <c r="I46" s="19"/>
      <c r="J46" s="37"/>
    </row>
    <row r="47" spans="1:10" s="24" customFormat="1" ht="15.75" x14ac:dyDescent="0.25">
      <c r="A47" s="32" t="s">
        <v>152</v>
      </c>
      <c r="B47" s="22" t="s">
        <v>171</v>
      </c>
      <c r="C47" s="33">
        <f>C48+C49+C50+C51+C52+C53</f>
        <v>4790613</v>
      </c>
      <c r="D47" s="33">
        <f t="shared" ref="D47:E47" si="15">D48+D49+D50+D51+D52+D53</f>
        <v>403332</v>
      </c>
      <c r="E47" s="33">
        <f t="shared" si="15"/>
        <v>326822.03000000003</v>
      </c>
      <c r="F47" s="27">
        <f t="shared" si="2"/>
        <v>6.8221338271323528</v>
      </c>
      <c r="G47" s="27">
        <f t="shared" si="3"/>
        <v>81.030523241399152</v>
      </c>
      <c r="H47" s="33">
        <f>H48+H49</f>
        <v>11365000</v>
      </c>
      <c r="I47" s="33">
        <v>0</v>
      </c>
      <c r="J47" s="36">
        <v>0</v>
      </c>
    </row>
    <row r="48" spans="1:10" s="31" customFormat="1" ht="31.5" x14ac:dyDescent="0.25">
      <c r="A48" s="28" t="s">
        <v>177</v>
      </c>
      <c r="B48" s="21" t="s">
        <v>178</v>
      </c>
      <c r="C48" s="29"/>
      <c r="D48" s="29"/>
      <c r="E48" s="29"/>
      <c r="F48" s="30"/>
      <c r="G48" s="30"/>
      <c r="H48" s="90">
        <v>8365000</v>
      </c>
      <c r="I48" s="19">
        <v>0</v>
      </c>
      <c r="J48" s="37">
        <v>0</v>
      </c>
    </row>
    <row r="49" spans="1:10" s="31" customFormat="1" ht="47.25" x14ac:dyDescent="0.25">
      <c r="A49" s="28" t="s">
        <v>153</v>
      </c>
      <c r="B49" s="21" t="s">
        <v>172</v>
      </c>
      <c r="C49" s="77">
        <v>2950463</v>
      </c>
      <c r="D49" s="77">
        <v>0</v>
      </c>
      <c r="E49" s="29">
        <v>0</v>
      </c>
      <c r="F49" s="30"/>
      <c r="G49" s="30"/>
      <c r="H49" s="91">
        <v>3000000</v>
      </c>
      <c r="I49" s="19">
        <v>0</v>
      </c>
      <c r="J49" s="37">
        <v>0</v>
      </c>
    </row>
    <row r="50" spans="1:10" s="31" customFormat="1" ht="31.5" x14ac:dyDescent="0.25">
      <c r="A50" s="78" t="s">
        <v>194</v>
      </c>
      <c r="B50" s="21">
        <v>7610</v>
      </c>
      <c r="C50" s="77">
        <v>40000</v>
      </c>
      <c r="D50" s="77">
        <v>0</v>
      </c>
      <c r="E50" s="29">
        <v>0</v>
      </c>
      <c r="F50" s="30"/>
      <c r="G50" s="30"/>
      <c r="H50" s="29"/>
      <c r="I50" s="19"/>
      <c r="J50" s="37"/>
    </row>
    <row r="51" spans="1:10" s="31" customFormat="1" ht="15.75" x14ac:dyDescent="0.25">
      <c r="A51" s="28" t="s">
        <v>154</v>
      </c>
      <c r="B51" s="21" t="s">
        <v>173</v>
      </c>
      <c r="C51" s="77">
        <v>850980</v>
      </c>
      <c r="D51" s="77">
        <v>212280</v>
      </c>
      <c r="E51" s="77">
        <v>203749.63</v>
      </c>
      <c r="F51" s="30">
        <f t="shared" ref="F51" si="16">+E51/C51*100</f>
        <v>23.942939904580602</v>
      </c>
      <c r="G51" s="30">
        <f t="shared" ref="G51" si="17">+E51/D51*100</f>
        <v>95.981547955530431</v>
      </c>
      <c r="H51" s="29"/>
      <c r="I51" s="19"/>
      <c r="J51" s="37"/>
    </row>
    <row r="52" spans="1:10" s="31" customFormat="1" ht="31.5" x14ac:dyDescent="0.25">
      <c r="A52" s="78" t="s">
        <v>155</v>
      </c>
      <c r="B52" s="21">
        <v>7680</v>
      </c>
      <c r="C52" s="77">
        <v>141830</v>
      </c>
      <c r="D52" s="77">
        <v>0</v>
      </c>
      <c r="E52" s="29">
        <v>0</v>
      </c>
      <c r="F52" s="30"/>
      <c r="G52" s="30"/>
      <c r="H52" s="29"/>
      <c r="I52" s="19"/>
      <c r="J52" s="37"/>
    </row>
    <row r="53" spans="1:10" s="31" customFormat="1" ht="15.75" x14ac:dyDescent="0.25">
      <c r="A53" s="28" t="s">
        <v>156</v>
      </c>
      <c r="B53" s="21" t="s">
        <v>174</v>
      </c>
      <c r="C53" s="77">
        <v>807340</v>
      </c>
      <c r="D53" s="77">
        <v>191052</v>
      </c>
      <c r="E53" s="77">
        <v>123072.4</v>
      </c>
      <c r="F53" s="30">
        <f>+E53/C53*100</f>
        <v>15.244184606237768</v>
      </c>
      <c r="G53" s="30">
        <f>+E53/D53*100</f>
        <v>64.41827355903105</v>
      </c>
      <c r="H53" s="29"/>
      <c r="I53" s="19"/>
      <c r="J53" s="37"/>
    </row>
    <row r="54" spans="1:10" s="70" customFormat="1" ht="15.75" x14ac:dyDescent="0.25">
      <c r="A54" s="79" t="s">
        <v>200</v>
      </c>
      <c r="B54" s="22">
        <v>8000</v>
      </c>
      <c r="C54" s="80">
        <f>C55+C56+C57</f>
        <v>260200</v>
      </c>
      <c r="D54" s="80">
        <f t="shared" ref="D54:E54" si="18">D55+D56+D57</f>
        <v>260200</v>
      </c>
      <c r="E54" s="80">
        <f t="shared" si="18"/>
        <v>119685.8</v>
      </c>
      <c r="F54" s="27"/>
      <c r="G54" s="27"/>
      <c r="H54" s="33">
        <f>H56</f>
        <v>11000</v>
      </c>
      <c r="I54" s="17">
        <v>0</v>
      </c>
      <c r="J54" s="36">
        <v>0</v>
      </c>
    </row>
    <row r="55" spans="1:10" s="31" customFormat="1" ht="31.5" x14ac:dyDescent="0.25">
      <c r="A55" s="78" t="s">
        <v>195</v>
      </c>
      <c r="B55" s="21">
        <v>8110</v>
      </c>
      <c r="C55" s="77">
        <v>200000</v>
      </c>
      <c r="D55" s="77">
        <v>200000</v>
      </c>
      <c r="E55" s="77">
        <v>119685.8</v>
      </c>
      <c r="F55" s="30"/>
      <c r="G55" s="30"/>
      <c r="H55" s="29"/>
      <c r="I55" s="19"/>
      <c r="J55" s="37"/>
    </row>
    <row r="56" spans="1:10" s="31" customFormat="1" ht="15.75" x14ac:dyDescent="0.25">
      <c r="A56" s="81" t="s">
        <v>201</v>
      </c>
      <c r="B56" s="21">
        <v>8340</v>
      </c>
      <c r="C56" s="29"/>
      <c r="D56" s="29"/>
      <c r="E56" s="29"/>
      <c r="F56" s="30"/>
      <c r="G56" s="30"/>
      <c r="H56" s="29">
        <v>11000</v>
      </c>
      <c r="I56" s="19">
        <v>0</v>
      </c>
      <c r="J56" s="37">
        <v>0</v>
      </c>
    </row>
    <row r="57" spans="1:10" s="31" customFormat="1" ht="15.75" x14ac:dyDescent="0.25">
      <c r="A57" s="78" t="s">
        <v>199</v>
      </c>
      <c r="B57" s="21">
        <v>8710</v>
      </c>
      <c r="C57" s="77">
        <v>60200</v>
      </c>
      <c r="D57" s="77">
        <v>60200</v>
      </c>
      <c r="E57" s="29">
        <v>0</v>
      </c>
      <c r="F57" s="30"/>
      <c r="G57" s="30"/>
      <c r="H57" s="29"/>
      <c r="I57" s="19"/>
      <c r="J57" s="37"/>
    </row>
    <row r="58" spans="1:10" s="24" customFormat="1" ht="15.75" x14ac:dyDescent="0.25">
      <c r="A58" s="32" t="s">
        <v>157</v>
      </c>
      <c r="B58" s="22" t="s">
        <v>175</v>
      </c>
      <c r="C58" s="33">
        <f>+C59</f>
        <v>2000000</v>
      </c>
      <c r="D58" s="33">
        <f t="shared" ref="D58:E58" si="19">+D59</f>
        <v>480000</v>
      </c>
      <c r="E58" s="33">
        <f t="shared" si="19"/>
        <v>480000</v>
      </c>
      <c r="F58" s="27">
        <f t="shared" si="2"/>
        <v>24</v>
      </c>
      <c r="G58" s="27">
        <f t="shared" si="3"/>
        <v>100</v>
      </c>
      <c r="H58" s="17"/>
      <c r="I58" s="17"/>
      <c r="J58" s="36"/>
    </row>
    <row r="59" spans="1:10" s="31" customFormat="1" ht="15.75" x14ac:dyDescent="0.25">
      <c r="A59" s="28" t="s">
        <v>158</v>
      </c>
      <c r="B59" s="21" t="s">
        <v>176</v>
      </c>
      <c r="C59" s="77">
        <v>2000000</v>
      </c>
      <c r="D59" s="77">
        <v>480000</v>
      </c>
      <c r="E59" s="77">
        <v>480000</v>
      </c>
      <c r="F59" s="30">
        <f t="shared" si="2"/>
        <v>24</v>
      </c>
      <c r="G59" s="30">
        <f t="shared" si="3"/>
        <v>100</v>
      </c>
      <c r="H59" s="19"/>
      <c r="I59" s="19"/>
      <c r="J59" s="37"/>
    </row>
    <row r="60" spans="1:10" s="24" customFormat="1" ht="15.75" x14ac:dyDescent="0.25">
      <c r="A60" s="32" t="s">
        <v>159</v>
      </c>
      <c r="B60" s="17"/>
      <c r="C60" s="33">
        <f>C9+C12+C22+C29+C35+C41+C44+C47+C54+C58</f>
        <v>297707900</v>
      </c>
      <c r="D60" s="33">
        <f>D9+D12+D22+D29+D35+D41+D44+D47+D54+D58</f>
        <v>70538330</v>
      </c>
      <c r="E60" s="33">
        <f>E9+E12+E22+E29+E35+E41+E44+E47+E54+E58</f>
        <v>63125529.739999995</v>
      </c>
      <c r="F60" s="27">
        <f t="shared" si="2"/>
        <v>21.203847711128926</v>
      </c>
      <c r="G60" s="27">
        <f t="shared" si="3"/>
        <v>89.491103262580779</v>
      </c>
      <c r="H60" s="26">
        <f>H9+H12+H35+H41+H47+H54</f>
        <v>15816000</v>
      </c>
      <c r="I60" s="26">
        <f>I9+I12+I35+I41+I47+I54</f>
        <v>268333.57</v>
      </c>
      <c r="J60" s="36">
        <f>+I60/H60*100</f>
        <v>1.6965956626201317</v>
      </c>
    </row>
    <row r="63" spans="1:10" x14ac:dyDescent="0.2">
      <c r="C63" s="13"/>
      <c r="D63" s="13"/>
    </row>
    <row r="64" spans="1:10" x14ac:dyDescent="0.2">
      <c r="E64" s="13"/>
    </row>
  </sheetData>
  <mergeCells count="14">
    <mergeCell ref="H5:J5"/>
    <mergeCell ref="A2:L2"/>
    <mergeCell ref="A8:J8"/>
    <mergeCell ref="C6:C7"/>
    <mergeCell ref="D6:D7"/>
    <mergeCell ref="A5:A7"/>
    <mergeCell ref="B5:B6"/>
    <mergeCell ref="C5:G5"/>
    <mergeCell ref="G6:G7"/>
    <mergeCell ref="I6:I7"/>
    <mergeCell ref="H6:H7"/>
    <mergeCell ref="J6:J7"/>
    <mergeCell ref="E6:E7"/>
    <mergeCell ref="F6:F7"/>
  </mergeCells>
  <pageMargins left="0.19685039370078741" right="0.19685039370078741" top="0.19685039370078741" bottom="0.19685039370078741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zoomScaleNormal="100" workbookViewId="0">
      <pane xSplit="1" ySplit="9" topLeftCell="B100" activePane="bottomRight" state="frozen"/>
      <selection pane="topRight" activeCell="B1" sqref="B1"/>
      <selection pane="bottomLeft" activeCell="A9" sqref="A9"/>
      <selection pane="bottomRight" activeCell="G14" sqref="G14"/>
    </sheetView>
  </sheetViews>
  <sheetFormatPr defaultRowHeight="12.75" x14ac:dyDescent="0.2"/>
  <cols>
    <col min="1" max="1" width="0.140625" customWidth="1"/>
    <col min="2" max="2" width="14.28515625" customWidth="1"/>
    <col min="3" max="3" width="52.140625" style="5" customWidth="1"/>
    <col min="4" max="4" width="16.28515625" customWidth="1"/>
    <col min="5" max="5" width="15.5703125" customWidth="1"/>
    <col min="6" max="6" width="14.28515625" customWidth="1"/>
    <col min="7" max="7" width="15.42578125" customWidth="1"/>
    <col min="8" max="8" width="18.42578125" style="12" customWidth="1"/>
    <col min="9" max="9" width="14.42578125" customWidth="1"/>
    <col min="10" max="10" width="18.5703125" hidden="1" customWidth="1"/>
    <col min="11" max="11" width="12.85546875" customWidth="1"/>
    <col min="12" max="12" width="16.7109375" customWidth="1"/>
    <col min="13" max="13" width="18" hidden="1" customWidth="1"/>
  </cols>
  <sheetData>
    <row r="1" spans="1:13" x14ac:dyDescent="0.2">
      <c r="A1" s="1"/>
      <c r="B1" s="1"/>
      <c r="C1" s="4"/>
      <c r="D1" s="1"/>
      <c r="E1" s="1"/>
      <c r="F1" s="1"/>
      <c r="G1" s="1"/>
      <c r="H1" s="10"/>
      <c r="I1" s="1"/>
      <c r="J1" s="1"/>
      <c r="K1" s="1"/>
    </row>
    <row r="2" spans="1:13" ht="23.25" x14ac:dyDescent="0.35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3" ht="26.25" x14ac:dyDescent="0.4">
      <c r="A3" s="1"/>
      <c r="B3" s="95" t="s">
        <v>186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s="23" customFormat="1" ht="26.25" x14ac:dyDescent="0.4">
      <c r="A4" s="24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26.25" x14ac:dyDescent="0.4">
      <c r="A5" s="1"/>
      <c r="B5" s="7"/>
      <c r="C5" s="8"/>
      <c r="D5" s="110"/>
      <c r="E5" s="110"/>
      <c r="F5" s="110"/>
      <c r="G5" s="3"/>
      <c r="H5" s="11"/>
      <c r="I5" s="8"/>
      <c r="J5" s="8"/>
      <c r="K5" s="8"/>
      <c r="L5" s="38" t="s">
        <v>0</v>
      </c>
      <c r="M5" s="8"/>
    </row>
    <row r="6" spans="1:13" s="39" customFormat="1" x14ac:dyDescent="0.2">
      <c r="B6" s="100" t="s">
        <v>68</v>
      </c>
      <c r="C6" s="100" t="s">
        <v>69</v>
      </c>
      <c r="D6" s="100" t="s">
        <v>70</v>
      </c>
      <c r="E6" s="115"/>
      <c r="F6" s="115"/>
      <c r="G6" s="115"/>
      <c r="H6" s="115"/>
      <c r="I6" s="100" t="s">
        <v>89</v>
      </c>
      <c r="J6" s="112"/>
      <c r="K6" s="112"/>
      <c r="L6" s="112"/>
      <c r="M6" s="40"/>
    </row>
    <row r="7" spans="1:13" s="41" customFormat="1" ht="15.75" customHeight="1" x14ac:dyDescent="0.2">
      <c r="A7" s="118"/>
      <c r="B7" s="112"/>
      <c r="C7" s="112"/>
      <c r="D7" s="100" t="s">
        <v>90</v>
      </c>
      <c r="E7" s="100" t="s">
        <v>91</v>
      </c>
      <c r="F7" s="100" t="s">
        <v>92</v>
      </c>
      <c r="G7" s="100" t="s">
        <v>93</v>
      </c>
      <c r="H7" s="104" t="s">
        <v>94</v>
      </c>
      <c r="I7" s="100" t="s">
        <v>90</v>
      </c>
      <c r="J7" s="100" t="s">
        <v>91</v>
      </c>
      <c r="K7" s="100" t="s">
        <v>92</v>
      </c>
      <c r="L7" s="100" t="s">
        <v>93</v>
      </c>
      <c r="M7" s="104" t="s">
        <v>94</v>
      </c>
    </row>
    <row r="8" spans="1:13" s="41" customFormat="1" ht="99.75" customHeight="1" x14ac:dyDescent="0.2">
      <c r="A8" s="118"/>
      <c r="B8" s="112"/>
      <c r="C8" s="112"/>
      <c r="D8" s="111"/>
      <c r="E8" s="111"/>
      <c r="F8" s="112"/>
      <c r="G8" s="112"/>
      <c r="H8" s="113"/>
      <c r="I8" s="111"/>
      <c r="J8" s="111"/>
      <c r="K8" s="112"/>
      <c r="L8" s="112"/>
      <c r="M8" s="113"/>
    </row>
    <row r="9" spans="1:13" s="39" customFormat="1" ht="25.5" x14ac:dyDescent="0.2">
      <c r="A9" s="42"/>
      <c r="B9" s="114" t="s">
        <v>71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43"/>
    </row>
    <row r="10" spans="1:13" s="48" customFormat="1" ht="15.75" x14ac:dyDescent="0.2">
      <c r="A10" s="44"/>
      <c r="B10" s="44">
        <v>10000000</v>
      </c>
      <c r="C10" s="9" t="s">
        <v>1</v>
      </c>
      <c r="D10" s="45">
        <v>158706500</v>
      </c>
      <c r="E10" s="45">
        <v>33645748</v>
      </c>
      <c r="F10" s="45">
        <v>35271627.899999999</v>
      </c>
      <c r="G10" s="46">
        <f>+F10/D10*100</f>
        <v>22.224438129503202</v>
      </c>
      <c r="H10" s="46">
        <f t="shared" ref="H10:H73" si="0">IF(E10=0,0,F10/E10*100)</f>
        <v>104.83234880080539</v>
      </c>
      <c r="I10" s="47">
        <f>I54</f>
        <v>11000</v>
      </c>
      <c r="J10" s="47">
        <f t="shared" ref="J10:K10" si="1">J54</f>
        <v>0</v>
      </c>
      <c r="K10" s="47">
        <f t="shared" si="1"/>
        <v>27503.51</v>
      </c>
      <c r="L10" s="46">
        <f>+K10/I10*100</f>
        <v>250.03190909090907</v>
      </c>
      <c r="M10" s="44"/>
    </row>
    <row r="11" spans="1:13" s="39" customFormat="1" ht="31.5" x14ac:dyDescent="0.2">
      <c r="A11" s="49"/>
      <c r="B11" s="49">
        <v>11000000</v>
      </c>
      <c r="C11" s="34" t="s">
        <v>2</v>
      </c>
      <c r="D11" s="50">
        <f>D12+D17</f>
        <v>92740000</v>
      </c>
      <c r="E11" s="50">
        <f t="shared" ref="E11:F11" si="2">E12+E17</f>
        <v>21546148</v>
      </c>
      <c r="F11" s="50">
        <f t="shared" si="2"/>
        <v>21794761.669999998</v>
      </c>
      <c r="G11" s="46">
        <f t="shared" ref="G11:G73" si="3">+F11/D11*100</f>
        <v>23.500929124433899</v>
      </c>
      <c r="H11" s="46">
        <f t="shared" si="0"/>
        <v>101.1538659717737</v>
      </c>
      <c r="I11" s="52"/>
      <c r="J11" s="52"/>
      <c r="K11" s="52"/>
      <c r="L11" s="63"/>
      <c r="M11" s="42"/>
    </row>
    <row r="12" spans="1:13" s="6" customFormat="1" ht="15.75" x14ac:dyDescent="0.2">
      <c r="A12" s="44"/>
      <c r="B12" s="44">
        <v>11010000</v>
      </c>
      <c r="C12" s="9" t="s">
        <v>3</v>
      </c>
      <c r="D12" s="45">
        <f>D13+D14+D15+D16</f>
        <v>92500000</v>
      </c>
      <c r="E12" s="45">
        <f t="shared" ref="E12:F12" si="4">E13+E14+E15+E16</f>
        <v>21536148</v>
      </c>
      <c r="F12" s="45">
        <f t="shared" si="4"/>
        <v>21784841.669999998</v>
      </c>
      <c r="G12" s="46">
        <f t="shared" si="3"/>
        <v>23.551180183783782</v>
      </c>
      <c r="H12" s="46">
        <f t="shared" si="0"/>
        <v>101.15477322128356</v>
      </c>
      <c r="I12" s="53"/>
      <c r="J12" s="53"/>
      <c r="K12" s="53"/>
      <c r="L12" s="64"/>
      <c r="M12" s="15"/>
    </row>
    <row r="13" spans="1:13" s="39" customFormat="1" ht="47.25" x14ac:dyDescent="0.2">
      <c r="A13" s="49"/>
      <c r="B13" s="49">
        <v>11010100</v>
      </c>
      <c r="C13" s="34" t="s">
        <v>4</v>
      </c>
      <c r="D13" s="50">
        <v>85700000</v>
      </c>
      <c r="E13" s="50">
        <v>20392148</v>
      </c>
      <c r="F13" s="50">
        <v>19892659.699999999</v>
      </c>
      <c r="G13" s="46">
        <f t="shared" si="3"/>
        <v>23.211971645274211</v>
      </c>
      <c r="H13" s="46">
        <f t="shared" si="0"/>
        <v>97.550585156600462</v>
      </c>
      <c r="I13" s="52"/>
      <c r="J13" s="52"/>
      <c r="K13" s="52"/>
      <c r="L13" s="63"/>
      <c r="M13" s="42"/>
    </row>
    <row r="14" spans="1:13" s="39" customFormat="1" ht="78.75" x14ac:dyDescent="0.2">
      <c r="A14" s="49"/>
      <c r="B14" s="49">
        <v>11010200</v>
      </c>
      <c r="C14" s="34" t="s">
        <v>5</v>
      </c>
      <c r="D14" s="50">
        <v>3200000</v>
      </c>
      <c r="E14" s="50">
        <v>542000</v>
      </c>
      <c r="F14" s="50">
        <v>1115616.92</v>
      </c>
      <c r="G14" s="46">
        <f t="shared" si="3"/>
        <v>34.863028749999998</v>
      </c>
      <c r="H14" s="46" t="s">
        <v>192</v>
      </c>
      <c r="I14" s="52"/>
      <c r="J14" s="52"/>
      <c r="K14" s="52"/>
      <c r="L14" s="63"/>
      <c r="M14" s="42"/>
    </row>
    <row r="15" spans="1:13" s="39" customFormat="1" ht="47.25" x14ac:dyDescent="0.2">
      <c r="A15" s="49"/>
      <c r="B15" s="49">
        <v>11010400</v>
      </c>
      <c r="C15" s="34" t="s">
        <v>6</v>
      </c>
      <c r="D15" s="50">
        <v>2000000</v>
      </c>
      <c r="E15" s="50">
        <v>262000</v>
      </c>
      <c r="F15" s="50">
        <v>319549.09000000003</v>
      </c>
      <c r="G15" s="46">
        <f t="shared" si="3"/>
        <v>15.977454500000002</v>
      </c>
      <c r="H15" s="46">
        <f t="shared" si="0"/>
        <v>121.96530152671757</v>
      </c>
      <c r="I15" s="52"/>
      <c r="J15" s="52"/>
      <c r="K15" s="52"/>
      <c r="L15" s="63"/>
      <c r="M15" s="42"/>
    </row>
    <row r="16" spans="1:13" s="39" customFormat="1" ht="47.25" x14ac:dyDescent="0.2">
      <c r="A16" s="49"/>
      <c r="B16" s="49">
        <v>11010500</v>
      </c>
      <c r="C16" s="34" t="s">
        <v>7</v>
      </c>
      <c r="D16" s="50">
        <v>1600000</v>
      </c>
      <c r="E16" s="50">
        <v>340000</v>
      </c>
      <c r="F16" s="50">
        <v>457015.96</v>
      </c>
      <c r="G16" s="46">
        <f t="shared" si="3"/>
        <v>28.5634975</v>
      </c>
      <c r="H16" s="46">
        <f t="shared" si="0"/>
        <v>134.41645882352941</v>
      </c>
      <c r="I16" s="52"/>
      <c r="J16" s="52"/>
      <c r="K16" s="52"/>
      <c r="L16" s="63"/>
      <c r="M16" s="42"/>
    </row>
    <row r="17" spans="1:13" s="6" customFormat="1" ht="15.75" x14ac:dyDescent="0.2">
      <c r="A17" s="44"/>
      <c r="B17" s="44">
        <v>11020000</v>
      </c>
      <c r="C17" s="69" t="s">
        <v>8</v>
      </c>
      <c r="D17" s="45">
        <v>240000</v>
      </c>
      <c r="E17" s="45">
        <v>10000</v>
      </c>
      <c r="F17" s="45">
        <v>9920</v>
      </c>
      <c r="G17" s="46">
        <f t="shared" si="3"/>
        <v>4.1333333333333329</v>
      </c>
      <c r="H17" s="46">
        <f t="shared" si="0"/>
        <v>99.2</v>
      </c>
      <c r="I17" s="53"/>
      <c r="J17" s="53"/>
      <c r="K17" s="53"/>
      <c r="L17" s="64"/>
      <c r="M17" s="15"/>
    </row>
    <row r="18" spans="1:13" s="39" customFormat="1" ht="31.5" x14ac:dyDescent="0.2">
      <c r="A18" s="49"/>
      <c r="B18" s="49">
        <v>11020200</v>
      </c>
      <c r="C18" s="34" t="s">
        <v>9</v>
      </c>
      <c r="D18" s="50">
        <v>240000</v>
      </c>
      <c r="E18" s="50">
        <v>10000</v>
      </c>
      <c r="F18" s="50">
        <v>9920</v>
      </c>
      <c r="G18" s="46">
        <f t="shared" si="3"/>
        <v>4.1333333333333329</v>
      </c>
      <c r="H18" s="46">
        <f t="shared" si="0"/>
        <v>99.2</v>
      </c>
      <c r="I18" s="52"/>
      <c r="J18" s="52"/>
      <c r="K18" s="52"/>
      <c r="L18" s="63"/>
      <c r="M18" s="42"/>
    </row>
    <row r="19" spans="1:13" s="6" customFormat="1" ht="31.5" x14ac:dyDescent="0.2">
      <c r="A19" s="44"/>
      <c r="B19" s="44">
        <v>13000000</v>
      </c>
      <c r="C19" s="9" t="s">
        <v>10</v>
      </c>
      <c r="D19" s="45">
        <f>D20+D23+D25+D27</f>
        <v>2000600</v>
      </c>
      <c r="E19" s="45">
        <f t="shared" ref="E19:F19" si="5">E20+E23+E25+E27</f>
        <v>481100</v>
      </c>
      <c r="F19" s="45">
        <f t="shared" si="5"/>
        <v>680170.71</v>
      </c>
      <c r="G19" s="46">
        <f t="shared" si="3"/>
        <v>33.998335999200236</v>
      </c>
      <c r="H19" s="46">
        <f t="shared" si="0"/>
        <v>141.37823945125754</v>
      </c>
      <c r="I19" s="53"/>
      <c r="J19" s="53"/>
      <c r="K19" s="53"/>
      <c r="L19" s="64"/>
      <c r="M19" s="15"/>
    </row>
    <row r="20" spans="1:13" s="6" customFormat="1" ht="31.5" x14ac:dyDescent="0.2">
      <c r="A20" s="44"/>
      <c r="B20" s="44">
        <v>13010000</v>
      </c>
      <c r="C20" s="69" t="s">
        <v>11</v>
      </c>
      <c r="D20" s="45">
        <f>D21+D22</f>
        <v>1450000</v>
      </c>
      <c r="E20" s="45">
        <f t="shared" ref="E20:F20" si="6">E21+E22</f>
        <v>370000</v>
      </c>
      <c r="F20" s="45">
        <f t="shared" si="6"/>
        <v>415806.2</v>
      </c>
      <c r="G20" s="46">
        <f t="shared" si="3"/>
        <v>28.676289655172415</v>
      </c>
      <c r="H20" s="46">
        <f t="shared" si="0"/>
        <v>112.38005405405407</v>
      </c>
      <c r="I20" s="53"/>
      <c r="J20" s="53"/>
      <c r="K20" s="53"/>
      <c r="L20" s="64"/>
      <c r="M20" s="15"/>
    </row>
    <row r="21" spans="1:13" s="39" customFormat="1" ht="47.25" x14ac:dyDescent="0.2">
      <c r="A21" s="49"/>
      <c r="B21" s="49">
        <v>13010100</v>
      </c>
      <c r="C21" s="34" t="s">
        <v>12</v>
      </c>
      <c r="D21" s="50">
        <v>700000</v>
      </c>
      <c r="E21" s="50">
        <v>150000</v>
      </c>
      <c r="F21" s="50">
        <v>213956.2</v>
      </c>
      <c r="G21" s="46">
        <f t="shared" si="3"/>
        <v>30.565171428571432</v>
      </c>
      <c r="H21" s="46">
        <f t="shared" si="0"/>
        <v>142.63746666666668</v>
      </c>
      <c r="I21" s="52"/>
      <c r="J21" s="52"/>
      <c r="K21" s="52"/>
      <c r="L21" s="63"/>
      <c r="M21" s="42"/>
    </row>
    <row r="22" spans="1:13" s="39" customFormat="1" ht="78.75" x14ac:dyDescent="0.2">
      <c r="A22" s="49"/>
      <c r="B22" s="49">
        <v>13010200</v>
      </c>
      <c r="C22" s="34" t="s">
        <v>13</v>
      </c>
      <c r="D22" s="50">
        <v>750000</v>
      </c>
      <c r="E22" s="50">
        <v>220000</v>
      </c>
      <c r="F22" s="50">
        <v>201850</v>
      </c>
      <c r="G22" s="46">
        <f t="shared" si="3"/>
        <v>26.913333333333334</v>
      </c>
      <c r="H22" s="46">
        <f t="shared" si="0"/>
        <v>91.75</v>
      </c>
      <c r="I22" s="52"/>
      <c r="J22" s="52"/>
      <c r="K22" s="52"/>
      <c r="L22" s="63"/>
      <c r="M22" s="42"/>
    </row>
    <row r="23" spans="1:13" s="6" customFormat="1" ht="15.75" x14ac:dyDescent="0.2">
      <c r="A23" s="44"/>
      <c r="B23" s="44">
        <v>13020000</v>
      </c>
      <c r="C23" s="66" t="s">
        <v>181</v>
      </c>
      <c r="D23" s="45">
        <v>600</v>
      </c>
      <c r="E23" s="45">
        <v>100</v>
      </c>
      <c r="F23" s="45">
        <v>-299.72000000000003</v>
      </c>
      <c r="G23" s="46">
        <v>0</v>
      </c>
      <c r="H23" s="46">
        <v>0</v>
      </c>
      <c r="I23" s="53"/>
      <c r="J23" s="53"/>
      <c r="K23" s="53"/>
      <c r="L23" s="64"/>
      <c r="M23" s="15"/>
    </row>
    <row r="24" spans="1:13" s="39" customFormat="1" ht="31.5" x14ac:dyDescent="0.2">
      <c r="A24" s="68"/>
      <c r="B24" s="68">
        <v>13020200</v>
      </c>
      <c r="C24" s="34" t="s">
        <v>180</v>
      </c>
      <c r="D24" s="50">
        <v>600</v>
      </c>
      <c r="E24" s="50">
        <v>100</v>
      </c>
      <c r="F24" s="50">
        <v>-299.72000000000003</v>
      </c>
      <c r="G24" s="46">
        <v>0</v>
      </c>
      <c r="H24" s="46">
        <v>0</v>
      </c>
      <c r="I24" s="52"/>
      <c r="J24" s="52"/>
      <c r="K24" s="52"/>
      <c r="L24" s="63"/>
      <c r="M24" s="67"/>
    </row>
    <row r="25" spans="1:13" s="6" customFormat="1" ht="31.5" x14ac:dyDescent="0.2">
      <c r="A25" s="44"/>
      <c r="B25" s="44">
        <v>13030000</v>
      </c>
      <c r="C25" s="9" t="s">
        <v>14</v>
      </c>
      <c r="D25" s="45">
        <v>50000</v>
      </c>
      <c r="E25" s="45">
        <v>11000</v>
      </c>
      <c r="F25" s="45">
        <v>1782.38</v>
      </c>
      <c r="G25" s="46">
        <f t="shared" si="3"/>
        <v>3.5647600000000002</v>
      </c>
      <c r="H25" s="46">
        <f t="shared" si="0"/>
        <v>16.203454545454544</v>
      </c>
      <c r="I25" s="53"/>
      <c r="J25" s="53"/>
      <c r="K25" s="53"/>
      <c r="L25" s="64"/>
      <c r="M25" s="15"/>
    </row>
    <row r="26" spans="1:13" s="39" customFormat="1" ht="47.25" x14ac:dyDescent="0.2">
      <c r="A26" s="49"/>
      <c r="B26" s="49">
        <v>13030100</v>
      </c>
      <c r="C26" s="34" t="s">
        <v>15</v>
      </c>
      <c r="D26" s="50">
        <v>50000</v>
      </c>
      <c r="E26" s="50">
        <v>11000</v>
      </c>
      <c r="F26" s="50">
        <v>1782.38</v>
      </c>
      <c r="G26" s="46">
        <f t="shared" si="3"/>
        <v>3.5647600000000002</v>
      </c>
      <c r="H26" s="46">
        <f t="shared" si="0"/>
        <v>16.203454545454544</v>
      </c>
      <c r="I26" s="52"/>
      <c r="J26" s="52"/>
      <c r="K26" s="52"/>
      <c r="L26" s="63"/>
      <c r="M26" s="42"/>
    </row>
    <row r="27" spans="1:13" s="6" customFormat="1" ht="31.5" x14ac:dyDescent="0.2">
      <c r="A27" s="44"/>
      <c r="B27" s="44">
        <v>13040000</v>
      </c>
      <c r="C27" s="66" t="s">
        <v>182</v>
      </c>
      <c r="D27" s="45">
        <v>500000</v>
      </c>
      <c r="E27" s="45">
        <v>100000</v>
      </c>
      <c r="F27" s="45">
        <v>262881.84999999998</v>
      </c>
      <c r="G27" s="46">
        <f t="shared" si="3"/>
        <v>52.576369999999997</v>
      </c>
      <c r="H27" s="46" t="s">
        <v>191</v>
      </c>
      <c r="I27" s="53"/>
      <c r="J27" s="53"/>
      <c r="K27" s="53"/>
      <c r="L27" s="64"/>
      <c r="M27" s="15"/>
    </row>
    <row r="28" spans="1:13" s="39" customFormat="1" ht="47.25" x14ac:dyDescent="0.2">
      <c r="A28" s="49"/>
      <c r="B28" s="49">
        <v>13040100</v>
      </c>
      <c r="C28" s="34" t="s">
        <v>16</v>
      </c>
      <c r="D28" s="50">
        <v>500000</v>
      </c>
      <c r="E28" s="50">
        <v>100000</v>
      </c>
      <c r="F28" s="50">
        <v>262881.84999999998</v>
      </c>
      <c r="G28" s="46">
        <f t="shared" si="3"/>
        <v>52.576369999999997</v>
      </c>
      <c r="H28" s="46" t="s">
        <v>191</v>
      </c>
      <c r="I28" s="52"/>
      <c r="J28" s="52"/>
      <c r="K28" s="52"/>
      <c r="L28" s="63"/>
      <c r="M28" s="42"/>
    </row>
    <row r="29" spans="1:13" s="6" customFormat="1" ht="15.75" x14ac:dyDescent="0.2">
      <c r="A29" s="44"/>
      <c r="B29" s="44">
        <v>14000000</v>
      </c>
      <c r="C29" s="9" t="s">
        <v>17</v>
      </c>
      <c r="D29" s="45">
        <f>D30+D32+D34</f>
        <v>24500000</v>
      </c>
      <c r="E29" s="45">
        <f t="shared" ref="E29:F29" si="7">E30+E32+E34</f>
        <v>3175000</v>
      </c>
      <c r="F29" s="45">
        <f t="shared" si="7"/>
        <v>3281648.78</v>
      </c>
      <c r="G29" s="46">
        <f t="shared" si="3"/>
        <v>13.39448481632653</v>
      </c>
      <c r="H29" s="46">
        <f t="shared" si="0"/>
        <v>103.35901669291339</v>
      </c>
      <c r="I29" s="53"/>
      <c r="J29" s="53"/>
      <c r="K29" s="53"/>
      <c r="L29" s="64"/>
      <c r="M29" s="15"/>
    </row>
    <row r="30" spans="1:13" s="6" customFormat="1" ht="31.5" x14ac:dyDescent="0.2">
      <c r="A30" s="44"/>
      <c r="B30" s="44">
        <v>14020000</v>
      </c>
      <c r="C30" s="9" t="s">
        <v>18</v>
      </c>
      <c r="D30" s="45">
        <v>4700000</v>
      </c>
      <c r="E30" s="45">
        <v>600000</v>
      </c>
      <c r="F30" s="45">
        <v>585250.66</v>
      </c>
      <c r="G30" s="46">
        <f t="shared" si="3"/>
        <v>12.45214170212766</v>
      </c>
      <c r="H30" s="46">
        <f t="shared" si="0"/>
        <v>97.541776666666664</v>
      </c>
      <c r="I30" s="53"/>
      <c r="J30" s="53"/>
      <c r="K30" s="53"/>
      <c r="L30" s="64"/>
      <c r="M30" s="15"/>
    </row>
    <row r="31" spans="1:13" s="39" customFormat="1" ht="15.75" x14ac:dyDescent="0.2">
      <c r="A31" s="49"/>
      <c r="B31" s="49">
        <v>14021900</v>
      </c>
      <c r="C31" s="34" t="s">
        <v>19</v>
      </c>
      <c r="D31" s="50">
        <v>4700000</v>
      </c>
      <c r="E31" s="50">
        <v>600000</v>
      </c>
      <c r="F31" s="50">
        <v>585250.66</v>
      </c>
      <c r="G31" s="46">
        <f t="shared" si="3"/>
        <v>12.45214170212766</v>
      </c>
      <c r="H31" s="46">
        <f t="shared" si="0"/>
        <v>97.541776666666664</v>
      </c>
      <c r="I31" s="52"/>
      <c r="J31" s="52"/>
      <c r="K31" s="52"/>
      <c r="L31" s="63"/>
      <c r="M31" s="42"/>
    </row>
    <row r="32" spans="1:13" s="6" customFormat="1" ht="47.25" x14ac:dyDescent="0.2">
      <c r="A32" s="44"/>
      <c r="B32" s="44">
        <v>14030000</v>
      </c>
      <c r="C32" s="9" t="s">
        <v>20</v>
      </c>
      <c r="D32" s="45">
        <v>16600000</v>
      </c>
      <c r="E32" s="45">
        <v>2000000</v>
      </c>
      <c r="F32" s="45">
        <v>1971909.45</v>
      </c>
      <c r="G32" s="46">
        <f t="shared" si="3"/>
        <v>11.878972590361446</v>
      </c>
      <c r="H32" s="46">
        <f t="shared" si="0"/>
        <v>98.5954725</v>
      </c>
      <c r="I32" s="53"/>
      <c r="J32" s="53"/>
      <c r="K32" s="53"/>
      <c r="L32" s="64"/>
      <c r="M32" s="15"/>
    </row>
    <row r="33" spans="1:13" s="39" customFormat="1" ht="15.75" x14ac:dyDescent="0.2">
      <c r="A33" s="49"/>
      <c r="B33" s="49">
        <v>14031900</v>
      </c>
      <c r="C33" s="34" t="s">
        <v>19</v>
      </c>
      <c r="D33" s="50">
        <v>16600000</v>
      </c>
      <c r="E33" s="50">
        <v>2000000</v>
      </c>
      <c r="F33" s="50">
        <v>1971909.45</v>
      </c>
      <c r="G33" s="46">
        <f t="shared" si="3"/>
        <v>11.878972590361446</v>
      </c>
      <c r="H33" s="46">
        <f t="shared" si="0"/>
        <v>98.5954725</v>
      </c>
      <c r="I33" s="52"/>
      <c r="J33" s="52"/>
      <c r="K33" s="52"/>
      <c r="L33" s="63"/>
      <c r="M33" s="42"/>
    </row>
    <row r="34" spans="1:13" s="6" customFormat="1" ht="47.25" x14ac:dyDescent="0.2">
      <c r="A34" s="44"/>
      <c r="B34" s="44">
        <v>14040000</v>
      </c>
      <c r="C34" s="9" t="s">
        <v>21</v>
      </c>
      <c r="D34" s="45">
        <v>3200000</v>
      </c>
      <c r="E34" s="45">
        <v>575000</v>
      </c>
      <c r="F34" s="45">
        <v>724488.67</v>
      </c>
      <c r="G34" s="46">
        <f t="shared" si="3"/>
        <v>22.640270937500002</v>
      </c>
      <c r="H34" s="46">
        <f t="shared" si="0"/>
        <v>125.99802956521739</v>
      </c>
      <c r="I34" s="53"/>
      <c r="J34" s="53"/>
      <c r="K34" s="53"/>
      <c r="L34" s="64"/>
      <c r="M34" s="15"/>
    </row>
    <row r="35" spans="1:13" s="6" customFormat="1" ht="47.25" x14ac:dyDescent="0.2">
      <c r="A35" s="44"/>
      <c r="B35" s="44">
        <v>18000000</v>
      </c>
      <c r="C35" s="9" t="s">
        <v>22</v>
      </c>
      <c r="D35" s="45">
        <f>D36+D47+D50</f>
        <v>39465900</v>
      </c>
      <c r="E35" s="45">
        <f t="shared" ref="E35:F35" si="8">E36+E47+E50</f>
        <v>8443500</v>
      </c>
      <c r="F35" s="45">
        <f t="shared" si="8"/>
        <v>9515046.7400000002</v>
      </c>
      <c r="G35" s="46">
        <f t="shared" si="3"/>
        <v>24.109539475851307</v>
      </c>
      <c r="H35" s="46">
        <f t="shared" si="0"/>
        <v>112.6907886539942</v>
      </c>
      <c r="I35" s="53"/>
      <c r="J35" s="53"/>
      <c r="K35" s="53"/>
      <c r="L35" s="64"/>
      <c r="M35" s="15"/>
    </row>
    <row r="36" spans="1:13" s="6" customFormat="1" ht="21" customHeight="1" x14ac:dyDescent="0.2">
      <c r="A36" s="44"/>
      <c r="B36" s="44">
        <v>18010000</v>
      </c>
      <c r="C36" s="69" t="s">
        <v>23</v>
      </c>
      <c r="D36" s="45">
        <f>D37+D38+D39+D40+D41+D42+D43+D44+D45+D46</f>
        <v>11455000</v>
      </c>
      <c r="E36" s="45">
        <f t="shared" ref="E36:F36" si="9">E37+E38+E39+E40+E41+E42+E43+E44+E45+E46</f>
        <v>2016500</v>
      </c>
      <c r="F36" s="45">
        <f t="shared" si="9"/>
        <v>2165839.46</v>
      </c>
      <c r="G36" s="46">
        <f t="shared" si="3"/>
        <v>18.907371977302486</v>
      </c>
      <c r="H36" s="46">
        <f t="shared" si="0"/>
        <v>107.40587453508554</v>
      </c>
      <c r="I36" s="53"/>
      <c r="J36" s="53"/>
      <c r="K36" s="53"/>
      <c r="L36" s="64"/>
      <c r="M36" s="15"/>
    </row>
    <row r="37" spans="1:13" s="39" customFormat="1" ht="60" customHeight="1" x14ac:dyDescent="0.2">
      <c r="A37" s="49"/>
      <c r="B37" s="49">
        <v>18010100</v>
      </c>
      <c r="C37" s="34" t="s">
        <v>24</v>
      </c>
      <c r="D37" s="50">
        <v>10000</v>
      </c>
      <c r="E37" s="50">
        <v>500</v>
      </c>
      <c r="F37" s="50">
        <v>278.39999999999998</v>
      </c>
      <c r="G37" s="46">
        <f t="shared" si="3"/>
        <v>2.7839999999999998</v>
      </c>
      <c r="H37" s="46">
        <f t="shared" si="0"/>
        <v>55.679999999999993</v>
      </c>
      <c r="I37" s="52"/>
      <c r="J37" s="52"/>
      <c r="K37" s="52"/>
      <c r="L37" s="63"/>
      <c r="M37" s="42"/>
    </row>
    <row r="38" spans="1:13" s="39" customFormat="1" ht="66" customHeight="1" x14ac:dyDescent="0.2">
      <c r="A38" s="49"/>
      <c r="B38" s="49">
        <v>18010200</v>
      </c>
      <c r="C38" s="34" t="s">
        <v>25</v>
      </c>
      <c r="D38" s="50">
        <v>450000</v>
      </c>
      <c r="E38" s="50">
        <v>30000</v>
      </c>
      <c r="F38" s="50">
        <v>13488.17</v>
      </c>
      <c r="G38" s="46">
        <f t="shared" si="3"/>
        <v>2.9973711111111112</v>
      </c>
      <c r="H38" s="46">
        <f t="shared" si="0"/>
        <v>44.960566666666665</v>
      </c>
      <c r="I38" s="52"/>
      <c r="J38" s="52"/>
      <c r="K38" s="52"/>
      <c r="L38" s="63"/>
      <c r="M38" s="42"/>
    </row>
    <row r="39" spans="1:13" s="39" customFormat="1" ht="66.75" customHeight="1" x14ac:dyDescent="0.2">
      <c r="A39" s="49"/>
      <c r="B39" s="49">
        <v>18010300</v>
      </c>
      <c r="C39" s="34" t="s">
        <v>26</v>
      </c>
      <c r="D39" s="50">
        <v>650000</v>
      </c>
      <c r="E39" s="50">
        <v>178000</v>
      </c>
      <c r="F39" s="50">
        <v>217561.83</v>
      </c>
      <c r="G39" s="46">
        <f t="shared" si="3"/>
        <v>33.471050769230764</v>
      </c>
      <c r="H39" s="46">
        <f t="shared" si="0"/>
        <v>122.22574719101122</v>
      </c>
      <c r="I39" s="52"/>
      <c r="J39" s="52"/>
      <c r="K39" s="52"/>
      <c r="L39" s="63"/>
      <c r="M39" s="42"/>
    </row>
    <row r="40" spans="1:13" s="39" customFormat="1" ht="61.5" customHeight="1" x14ac:dyDescent="0.2">
      <c r="A40" s="49"/>
      <c r="B40" s="49">
        <v>18010400</v>
      </c>
      <c r="C40" s="34" t="s">
        <v>27</v>
      </c>
      <c r="D40" s="50">
        <v>620000</v>
      </c>
      <c r="E40" s="50">
        <v>120000</v>
      </c>
      <c r="F40" s="50">
        <v>172581.67</v>
      </c>
      <c r="G40" s="46">
        <f t="shared" si="3"/>
        <v>27.835753225806453</v>
      </c>
      <c r="H40" s="46">
        <f t="shared" si="0"/>
        <v>143.81805833333334</v>
      </c>
      <c r="I40" s="52"/>
      <c r="J40" s="52"/>
      <c r="K40" s="52"/>
      <c r="L40" s="63"/>
      <c r="M40" s="42"/>
    </row>
    <row r="41" spans="1:13" s="39" customFormat="1" ht="15.75" x14ac:dyDescent="0.2">
      <c r="A41" s="49"/>
      <c r="B41" s="49">
        <v>18010500</v>
      </c>
      <c r="C41" s="34" t="s">
        <v>28</v>
      </c>
      <c r="D41" s="50">
        <v>3000000</v>
      </c>
      <c r="E41" s="50">
        <v>506000</v>
      </c>
      <c r="F41" s="50">
        <v>622577.84</v>
      </c>
      <c r="G41" s="46">
        <f t="shared" si="3"/>
        <v>20.752594666666667</v>
      </c>
      <c r="H41" s="46">
        <f t="shared" si="0"/>
        <v>123.03909881422925</v>
      </c>
      <c r="I41" s="52"/>
      <c r="J41" s="52"/>
      <c r="K41" s="52"/>
      <c r="L41" s="63"/>
      <c r="M41" s="42"/>
    </row>
    <row r="42" spans="1:13" s="39" customFormat="1" ht="15.75" x14ac:dyDescent="0.2">
      <c r="A42" s="49"/>
      <c r="B42" s="49">
        <v>18010600</v>
      </c>
      <c r="C42" s="34" t="s">
        <v>29</v>
      </c>
      <c r="D42" s="50">
        <v>5000000</v>
      </c>
      <c r="E42" s="50">
        <v>1042000</v>
      </c>
      <c r="F42" s="50">
        <v>977273.39</v>
      </c>
      <c r="G42" s="46">
        <f t="shared" si="3"/>
        <v>19.545467800000001</v>
      </c>
      <c r="H42" s="46">
        <f t="shared" si="0"/>
        <v>93.788233205374283</v>
      </c>
      <c r="I42" s="52"/>
      <c r="J42" s="52"/>
      <c r="K42" s="52"/>
      <c r="L42" s="63"/>
      <c r="M42" s="42"/>
    </row>
    <row r="43" spans="1:13" s="39" customFormat="1" ht="15.75" x14ac:dyDescent="0.2">
      <c r="A43" s="49"/>
      <c r="B43" s="49">
        <v>18010700</v>
      </c>
      <c r="C43" s="34" t="s">
        <v>30</v>
      </c>
      <c r="D43" s="50">
        <v>1000000</v>
      </c>
      <c r="E43" s="50">
        <v>80000</v>
      </c>
      <c r="F43" s="50">
        <v>79705.17</v>
      </c>
      <c r="G43" s="46">
        <f t="shared" si="3"/>
        <v>7.9705169999999992</v>
      </c>
      <c r="H43" s="46">
        <f t="shared" si="0"/>
        <v>99.631462499999998</v>
      </c>
      <c r="I43" s="52"/>
      <c r="J43" s="52"/>
      <c r="K43" s="52"/>
      <c r="L43" s="63"/>
      <c r="M43" s="42"/>
    </row>
    <row r="44" spans="1:13" s="39" customFormat="1" ht="15.75" x14ac:dyDescent="0.2">
      <c r="A44" s="49"/>
      <c r="B44" s="49">
        <v>18010900</v>
      </c>
      <c r="C44" s="34" t="s">
        <v>31</v>
      </c>
      <c r="D44" s="50">
        <v>700000</v>
      </c>
      <c r="E44" s="50">
        <v>60000</v>
      </c>
      <c r="F44" s="50">
        <v>82372.990000000005</v>
      </c>
      <c r="G44" s="46">
        <f t="shared" si="3"/>
        <v>11.767570000000001</v>
      </c>
      <c r="H44" s="46">
        <f t="shared" si="0"/>
        <v>137.28831666666667</v>
      </c>
      <c r="I44" s="52"/>
      <c r="J44" s="52"/>
      <c r="K44" s="52"/>
      <c r="L44" s="63"/>
      <c r="M44" s="42"/>
    </row>
    <row r="45" spans="1:13" s="39" customFormat="1" ht="15.75" x14ac:dyDescent="0.2">
      <c r="A45" s="49"/>
      <c r="B45" s="49">
        <v>18011000</v>
      </c>
      <c r="C45" s="34" t="s">
        <v>32</v>
      </c>
      <c r="D45" s="50">
        <v>0</v>
      </c>
      <c r="E45" s="50">
        <v>0</v>
      </c>
      <c r="F45" s="50">
        <v>0</v>
      </c>
      <c r="G45" s="46">
        <v>0</v>
      </c>
      <c r="H45" s="46">
        <f t="shared" si="0"/>
        <v>0</v>
      </c>
      <c r="I45" s="52"/>
      <c r="J45" s="52"/>
      <c r="K45" s="52"/>
      <c r="L45" s="63"/>
      <c r="M45" s="42"/>
    </row>
    <row r="46" spans="1:13" s="39" customFormat="1" ht="15.75" x14ac:dyDescent="0.2">
      <c r="A46" s="49"/>
      <c r="B46" s="49">
        <v>18011100</v>
      </c>
      <c r="C46" s="34" t="s">
        <v>33</v>
      </c>
      <c r="D46" s="50">
        <v>25000</v>
      </c>
      <c r="E46" s="50">
        <v>0</v>
      </c>
      <c r="F46" s="50">
        <v>0</v>
      </c>
      <c r="G46" s="46">
        <f t="shared" si="3"/>
        <v>0</v>
      </c>
      <c r="H46" s="46">
        <f t="shared" si="0"/>
        <v>0</v>
      </c>
      <c r="I46" s="52"/>
      <c r="J46" s="52"/>
      <c r="K46" s="52"/>
      <c r="L46" s="63"/>
      <c r="M46" s="42"/>
    </row>
    <row r="47" spans="1:13" s="6" customFormat="1" ht="15.75" x14ac:dyDescent="0.2">
      <c r="A47" s="44"/>
      <c r="B47" s="44">
        <v>18030000</v>
      </c>
      <c r="C47" s="9" t="s">
        <v>34</v>
      </c>
      <c r="D47" s="45">
        <f>D48+D49</f>
        <v>10900</v>
      </c>
      <c r="E47" s="45">
        <f t="shared" ref="E47:F47" si="10">E48+E49</f>
        <v>0</v>
      </c>
      <c r="F47" s="45">
        <f t="shared" si="10"/>
        <v>6086</v>
      </c>
      <c r="G47" s="46">
        <f t="shared" si="3"/>
        <v>55.834862385321102</v>
      </c>
      <c r="H47" s="46">
        <f t="shared" si="0"/>
        <v>0</v>
      </c>
      <c r="I47" s="53"/>
      <c r="J47" s="53"/>
      <c r="K47" s="53"/>
      <c r="L47" s="64"/>
      <c r="M47" s="15"/>
    </row>
    <row r="48" spans="1:13" s="56" customFormat="1" ht="31.5" x14ac:dyDescent="0.2">
      <c r="A48" s="68"/>
      <c r="B48" s="68">
        <v>18030100</v>
      </c>
      <c r="C48" s="34" t="s">
        <v>183</v>
      </c>
      <c r="D48" s="50">
        <v>6900</v>
      </c>
      <c r="E48" s="50">
        <v>0</v>
      </c>
      <c r="F48" s="50">
        <v>3240</v>
      </c>
      <c r="G48" s="46">
        <f t="shared" si="3"/>
        <v>46.956521739130437</v>
      </c>
      <c r="H48" s="46">
        <f t="shared" si="0"/>
        <v>0</v>
      </c>
      <c r="I48" s="54"/>
      <c r="J48" s="54"/>
      <c r="K48" s="54"/>
      <c r="L48" s="65"/>
      <c r="M48" s="55"/>
    </row>
    <row r="49" spans="1:13" s="39" customFormat="1" ht="15.75" x14ac:dyDescent="0.2">
      <c r="A49" s="49"/>
      <c r="B49" s="49">
        <v>18030200</v>
      </c>
      <c r="C49" s="34" t="s">
        <v>35</v>
      </c>
      <c r="D49" s="50">
        <v>4000</v>
      </c>
      <c r="E49" s="50">
        <v>0</v>
      </c>
      <c r="F49" s="50">
        <v>2846</v>
      </c>
      <c r="G49" s="46">
        <f t="shared" si="3"/>
        <v>71.150000000000006</v>
      </c>
      <c r="H49" s="46">
        <f t="shared" si="0"/>
        <v>0</v>
      </c>
      <c r="I49" s="52"/>
      <c r="J49" s="52"/>
      <c r="K49" s="52"/>
      <c r="L49" s="63"/>
      <c r="M49" s="42"/>
    </row>
    <row r="50" spans="1:13" s="6" customFormat="1" ht="15.75" x14ac:dyDescent="0.2">
      <c r="A50" s="44"/>
      <c r="B50" s="44">
        <v>18050000</v>
      </c>
      <c r="C50" s="9" t="s">
        <v>36</v>
      </c>
      <c r="D50" s="45">
        <f>D51+D52+D53</f>
        <v>28000000</v>
      </c>
      <c r="E50" s="45">
        <f t="shared" ref="E50:F50" si="11">E51+E52+E53</f>
        <v>6427000</v>
      </c>
      <c r="F50" s="45">
        <f t="shared" si="11"/>
        <v>7343121.2800000003</v>
      </c>
      <c r="G50" s="46">
        <f t="shared" si="3"/>
        <v>26.225433142857145</v>
      </c>
      <c r="H50" s="46">
        <f t="shared" si="0"/>
        <v>114.25425984129454</v>
      </c>
      <c r="I50" s="53"/>
      <c r="J50" s="53"/>
      <c r="K50" s="53"/>
      <c r="L50" s="64"/>
      <c r="M50" s="15"/>
    </row>
    <row r="51" spans="1:13" s="39" customFormat="1" ht="15.75" x14ac:dyDescent="0.2">
      <c r="A51" s="49"/>
      <c r="B51" s="49">
        <v>18050300</v>
      </c>
      <c r="C51" s="34" t="s">
        <v>37</v>
      </c>
      <c r="D51" s="50">
        <v>3000000</v>
      </c>
      <c r="E51" s="50">
        <v>457000</v>
      </c>
      <c r="F51" s="50">
        <v>850751.36</v>
      </c>
      <c r="G51" s="46">
        <f t="shared" si="3"/>
        <v>28.358378666666667</v>
      </c>
      <c r="H51" s="46">
        <f t="shared" si="0"/>
        <v>186.16003501094093</v>
      </c>
      <c r="I51" s="52"/>
      <c r="J51" s="52"/>
      <c r="K51" s="52"/>
      <c r="L51" s="63"/>
      <c r="M51" s="42"/>
    </row>
    <row r="52" spans="1:13" s="39" customFormat="1" ht="15.75" x14ac:dyDescent="0.2">
      <c r="A52" s="49"/>
      <c r="B52" s="49">
        <v>18050400</v>
      </c>
      <c r="C52" s="34" t="s">
        <v>38</v>
      </c>
      <c r="D52" s="50">
        <v>23700000</v>
      </c>
      <c r="E52" s="50">
        <v>5800000</v>
      </c>
      <c r="F52" s="50">
        <v>6279454.1100000003</v>
      </c>
      <c r="G52" s="46">
        <f t="shared" si="3"/>
        <v>26.495586962025321</v>
      </c>
      <c r="H52" s="46">
        <f t="shared" si="0"/>
        <v>108.26645017241381</v>
      </c>
      <c r="I52" s="52"/>
      <c r="J52" s="52"/>
      <c r="K52" s="52"/>
      <c r="L52" s="63"/>
      <c r="M52" s="42"/>
    </row>
    <row r="53" spans="1:13" s="39" customFormat="1" ht="78.75" x14ac:dyDescent="0.2">
      <c r="A53" s="49"/>
      <c r="B53" s="49">
        <v>18050500</v>
      </c>
      <c r="C53" s="34" t="s">
        <v>39</v>
      </c>
      <c r="D53" s="50">
        <v>1300000</v>
      </c>
      <c r="E53" s="50">
        <v>170000</v>
      </c>
      <c r="F53" s="50">
        <v>212915.81</v>
      </c>
      <c r="G53" s="46">
        <f t="shared" si="3"/>
        <v>16.378139230769232</v>
      </c>
      <c r="H53" s="46">
        <f t="shared" si="0"/>
        <v>125.24459411764705</v>
      </c>
      <c r="I53" s="52"/>
      <c r="J53" s="52"/>
      <c r="K53" s="52"/>
      <c r="L53" s="63"/>
      <c r="M53" s="42"/>
    </row>
    <row r="54" spans="1:13" s="6" customFormat="1" ht="15.75" x14ac:dyDescent="0.2">
      <c r="A54" s="44"/>
      <c r="B54" s="44">
        <v>19000000</v>
      </c>
      <c r="C54" s="44" t="s">
        <v>72</v>
      </c>
      <c r="D54" s="45"/>
      <c r="E54" s="45"/>
      <c r="F54" s="45"/>
      <c r="G54" s="46"/>
      <c r="H54" s="46"/>
      <c r="I54" s="47">
        <f>I55</f>
        <v>11000</v>
      </c>
      <c r="J54" s="47">
        <f t="shared" ref="J54:K54" si="12">J55</f>
        <v>0</v>
      </c>
      <c r="K54" s="47">
        <f t="shared" si="12"/>
        <v>27503.51</v>
      </c>
      <c r="L54" s="46">
        <f>+K54/I54*100</f>
        <v>250.03190909090907</v>
      </c>
      <c r="M54" s="15"/>
    </row>
    <row r="55" spans="1:13" s="39" customFormat="1" ht="15.75" x14ac:dyDescent="0.2">
      <c r="A55" s="49"/>
      <c r="B55" s="49">
        <v>19010000</v>
      </c>
      <c r="C55" s="49" t="s">
        <v>73</v>
      </c>
      <c r="D55" s="50"/>
      <c r="E55" s="50"/>
      <c r="F55" s="50"/>
      <c r="G55" s="46"/>
      <c r="H55" s="46"/>
      <c r="I55" s="57">
        <f>I56+I57+I58</f>
        <v>11000</v>
      </c>
      <c r="J55" s="57">
        <f t="shared" ref="J55:K55" si="13">J56+J57+J58</f>
        <v>0</v>
      </c>
      <c r="K55" s="57">
        <f t="shared" si="13"/>
        <v>27503.51</v>
      </c>
      <c r="L55" s="51">
        <f>+K55/I55*100</f>
        <v>250.03190909090907</v>
      </c>
      <c r="M55" s="42"/>
    </row>
    <row r="56" spans="1:13" s="39" customFormat="1" ht="78.75" x14ac:dyDescent="0.2">
      <c r="A56" s="49"/>
      <c r="B56" s="49">
        <v>19010100</v>
      </c>
      <c r="C56" s="34" t="s">
        <v>74</v>
      </c>
      <c r="D56" s="50"/>
      <c r="E56" s="50"/>
      <c r="F56" s="50"/>
      <c r="G56" s="46"/>
      <c r="H56" s="46"/>
      <c r="I56" s="57">
        <v>10000</v>
      </c>
      <c r="J56" s="57">
        <v>0</v>
      </c>
      <c r="K56" s="57">
        <v>26191.56</v>
      </c>
      <c r="L56" s="51">
        <f>+K56/I56*100</f>
        <v>261.91560000000004</v>
      </c>
      <c r="M56" s="42"/>
    </row>
    <row r="57" spans="1:13" s="39" customFormat="1" ht="31.5" x14ac:dyDescent="0.2">
      <c r="A57" s="49"/>
      <c r="B57" s="49">
        <v>19010200</v>
      </c>
      <c r="C57" s="34" t="s">
        <v>75</v>
      </c>
      <c r="D57" s="50"/>
      <c r="E57" s="50"/>
      <c r="F57" s="50"/>
      <c r="G57" s="46"/>
      <c r="H57" s="46"/>
      <c r="I57" s="57">
        <v>1000</v>
      </c>
      <c r="J57" s="57">
        <v>0</v>
      </c>
      <c r="K57" s="57">
        <v>1192.94</v>
      </c>
      <c r="L57" s="51">
        <v>0</v>
      </c>
      <c r="M57" s="42"/>
    </row>
    <row r="58" spans="1:13" s="39" customFormat="1" ht="63" x14ac:dyDescent="0.2">
      <c r="A58" s="49"/>
      <c r="B58" s="49">
        <v>19010300</v>
      </c>
      <c r="C58" s="34" t="s">
        <v>76</v>
      </c>
      <c r="D58" s="50"/>
      <c r="E58" s="50"/>
      <c r="F58" s="50"/>
      <c r="G58" s="46"/>
      <c r="H58" s="46"/>
      <c r="I58" s="57">
        <v>0</v>
      </c>
      <c r="J58" s="57">
        <v>0</v>
      </c>
      <c r="K58" s="57">
        <v>119.01</v>
      </c>
      <c r="L58" s="51">
        <v>0</v>
      </c>
      <c r="M58" s="42"/>
    </row>
    <row r="59" spans="1:13" s="6" customFormat="1" ht="15.75" x14ac:dyDescent="0.2">
      <c r="A59" s="44"/>
      <c r="B59" s="44">
        <v>20000000</v>
      </c>
      <c r="C59" s="9" t="s">
        <v>40</v>
      </c>
      <c r="D59" s="45">
        <f>D60+D64+D75</f>
        <v>4493500</v>
      </c>
      <c r="E59" s="45">
        <f>E60+E64+E75</f>
        <v>1043100</v>
      </c>
      <c r="F59" s="45">
        <f>F60+F64+F75</f>
        <v>884696.61999999988</v>
      </c>
      <c r="G59" s="46">
        <f t="shared" si="3"/>
        <v>19.688363636363633</v>
      </c>
      <c r="H59" s="46">
        <f t="shared" si="0"/>
        <v>84.814171220400709</v>
      </c>
      <c r="I59" s="47">
        <f>I75+I80</f>
        <v>4240000</v>
      </c>
      <c r="J59" s="47">
        <f t="shared" ref="J59:K59" si="14">J75+J80</f>
        <v>702500</v>
      </c>
      <c r="K59" s="47">
        <f t="shared" si="14"/>
        <v>661628.87</v>
      </c>
      <c r="L59" s="46">
        <f>+K59/I59*100</f>
        <v>15.604454481132073</v>
      </c>
      <c r="M59" s="15"/>
    </row>
    <row r="60" spans="1:13" s="6" customFormat="1" ht="31.5" x14ac:dyDescent="0.2">
      <c r="A60" s="44"/>
      <c r="B60" s="44">
        <v>21000000</v>
      </c>
      <c r="C60" s="66" t="s">
        <v>41</v>
      </c>
      <c r="D60" s="45">
        <f>D61</f>
        <v>190900</v>
      </c>
      <c r="E60" s="45">
        <f t="shared" ref="E60:F60" si="15">E61</f>
        <v>43500</v>
      </c>
      <c r="F60" s="45">
        <f t="shared" si="15"/>
        <v>9180</v>
      </c>
      <c r="G60" s="46">
        <f t="shared" si="3"/>
        <v>4.808800419067575</v>
      </c>
      <c r="H60" s="46">
        <f t="shared" si="0"/>
        <v>21.103448275862068</v>
      </c>
      <c r="I60" s="47"/>
      <c r="J60" s="47"/>
      <c r="K60" s="47"/>
      <c r="L60" s="46"/>
      <c r="M60" s="15"/>
    </row>
    <row r="61" spans="1:13" s="39" customFormat="1" ht="15.75" x14ac:dyDescent="0.2">
      <c r="A61" s="49"/>
      <c r="B61" s="49">
        <v>21080000</v>
      </c>
      <c r="C61" s="34" t="s">
        <v>42</v>
      </c>
      <c r="D61" s="50">
        <f>D62+D63</f>
        <v>190900</v>
      </c>
      <c r="E61" s="50">
        <f t="shared" ref="E61:F61" si="16">E62+E63</f>
        <v>43500</v>
      </c>
      <c r="F61" s="50">
        <f t="shared" si="16"/>
        <v>9180</v>
      </c>
      <c r="G61" s="46">
        <f t="shared" si="3"/>
        <v>4.808800419067575</v>
      </c>
      <c r="H61" s="46">
        <f t="shared" si="0"/>
        <v>21.103448275862068</v>
      </c>
      <c r="I61" s="57"/>
      <c r="J61" s="57"/>
      <c r="K61" s="57"/>
      <c r="L61" s="63"/>
      <c r="M61" s="42"/>
    </row>
    <row r="62" spans="1:13" s="39" customFormat="1" ht="15.75" x14ac:dyDescent="0.2">
      <c r="A62" s="49"/>
      <c r="B62" s="49">
        <v>21081100</v>
      </c>
      <c r="C62" s="34" t="s">
        <v>43</v>
      </c>
      <c r="D62" s="50">
        <v>170000</v>
      </c>
      <c r="E62" s="50">
        <v>39000</v>
      </c>
      <c r="F62" s="50">
        <v>2380</v>
      </c>
      <c r="G62" s="46">
        <f t="shared" si="3"/>
        <v>1.4000000000000001</v>
      </c>
      <c r="H62" s="46">
        <f t="shared" si="0"/>
        <v>6.1025641025641022</v>
      </c>
      <c r="I62" s="57"/>
      <c r="J62" s="57"/>
      <c r="K62" s="57"/>
      <c r="L62" s="63"/>
      <c r="M62" s="42"/>
    </row>
    <row r="63" spans="1:13" s="39" customFormat="1" ht="47.25" x14ac:dyDescent="0.2">
      <c r="A63" s="49"/>
      <c r="B63" s="49">
        <v>21081500</v>
      </c>
      <c r="C63" s="34" t="s">
        <v>44</v>
      </c>
      <c r="D63" s="50">
        <v>20900</v>
      </c>
      <c r="E63" s="50">
        <v>4500</v>
      </c>
      <c r="F63" s="50">
        <v>6800</v>
      </c>
      <c r="G63" s="46">
        <f t="shared" si="3"/>
        <v>32.535885167464116</v>
      </c>
      <c r="H63" s="46">
        <f t="shared" si="0"/>
        <v>151.11111111111111</v>
      </c>
      <c r="I63" s="57"/>
      <c r="J63" s="57"/>
      <c r="K63" s="57"/>
      <c r="L63" s="63"/>
      <c r="M63" s="42"/>
    </row>
    <row r="64" spans="1:13" s="6" customFormat="1" ht="31.5" x14ac:dyDescent="0.2">
      <c r="A64" s="44"/>
      <c r="B64" s="44">
        <v>22000000</v>
      </c>
      <c r="C64" s="66" t="s">
        <v>45</v>
      </c>
      <c r="D64" s="45">
        <f>D65+D70+D72</f>
        <v>4166600</v>
      </c>
      <c r="E64" s="45">
        <f t="shared" ref="E64:F64" si="17">E65+E70+E72</f>
        <v>966600</v>
      </c>
      <c r="F64" s="45">
        <f t="shared" si="17"/>
        <v>843795.89999999991</v>
      </c>
      <c r="G64" s="46">
        <f t="shared" si="3"/>
        <v>20.251425622809961</v>
      </c>
      <c r="H64" s="46">
        <f t="shared" si="0"/>
        <v>87.295251396648027</v>
      </c>
      <c r="I64" s="53"/>
      <c r="J64" s="53"/>
      <c r="K64" s="53"/>
      <c r="L64" s="64"/>
      <c r="M64" s="15"/>
    </row>
    <row r="65" spans="1:13" s="6" customFormat="1" ht="15.75" x14ac:dyDescent="0.2">
      <c r="A65" s="44"/>
      <c r="B65" s="44">
        <v>22010000</v>
      </c>
      <c r="C65" s="9" t="s">
        <v>46</v>
      </c>
      <c r="D65" s="45">
        <f>D66+D67+D68+D69</f>
        <v>2520000</v>
      </c>
      <c r="E65" s="45">
        <f t="shared" ref="E65:F65" si="18">E66+E67+E68+E69</f>
        <v>620000</v>
      </c>
      <c r="F65" s="45">
        <f t="shared" si="18"/>
        <v>528784.44999999995</v>
      </c>
      <c r="G65" s="46">
        <f t="shared" si="3"/>
        <v>20.983509920634919</v>
      </c>
      <c r="H65" s="46">
        <f t="shared" si="0"/>
        <v>85.287814516129018</v>
      </c>
      <c r="I65" s="53"/>
      <c r="J65" s="53"/>
      <c r="K65" s="53"/>
      <c r="L65" s="64"/>
      <c r="M65" s="15"/>
    </row>
    <row r="66" spans="1:13" s="39" customFormat="1" ht="47.25" x14ac:dyDescent="0.2">
      <c r="A66" s="49"/>
      <c r="B66" s="49">
        <v>22010300</v>
      </c>
      <c r="C66" s="34" t="s">
        <v>47</v>
      </c>
      <c r="D66" s="50">
        <v>50000</v>
      </c>
      <c r="E66" s="50">
        <v>11000</v>
      </c>
      <c r="F66" s="50">
        <v>5470</v>
      </c>
      <c r="G66" s="46">
        <f t="shared" si="3"/>
        <v>10.94</v>
      </c>
      <c r="H66" s="46">
        <f t="shared" si="0"/>
        <v>49.727272727272727</v>
      </c>
      <c r="I66" s="52"/>
      <c r="J66" s="52"/>
      <c r="K66" s="52"/>
      <c r="L66" s="63"/>
      <c r="M66" s="42"/>
    </row>
    <row r="67" spans="1:13" s="39" customFormat="1" ht="15.75" x14ac:dyDescent="0.2">
      <c r="A67" s="49"/>
      <c r="B67" s="49">
        <v>22012500</v>
      </c>
      <c r="C67" s="34" t="s">
        <v>48</v>
      </c>
      <c r="D67" s="50">
        <v>1940000</v>
      </c>
      <c r="E67" s="50">
        <v>480000</v>
      </c>
      <c r="F67" s="50">
        <v>405794.14</v>
      </c>
      <c r="G67" s="46">
        <f t="shared" si="3"/>
        <v>20.917223711340206</v>
      </c>
      <c r="H67" s="46">
        <f t="shared" si="0"/>
        <v>84.540445833333337</v>
      </c>
      <c r="I67" s="52"/>
      <c r="J67" s="52"/>
      <c r="K67" s="52"/>
      <c r="L67" s="63"/>
      <c r="M67" s="42"/>
    </row>
    <row r="68" spans="1:13" s="39" customFormat="1" ht="31.5" x14ac:dyDescent="0.2">
      <c r="A68" s="49"/>
      <c r="B68" s="49">
        <v>22012600</v>
      </c>
      <c r="C68" s="34" t="s">
        <v>49</v>
      </c>
      <c r="D68" s="50">
        <v>520000</v>
      </c>
      <c r="E68" s="50">
        <v>129000</v>
      </c>
      <c r="F68" s="50">
        <v>117520.31</v>
      </c>
      <c r="G68" s="46">
        <f t="shared" si="3"/>
        <v>22.600059615384616</v>
      </c>
      <c r="H68" s="46">
        <f t="shared" si="0"/>
        <v>91.101015503875971</v>
      </c>
      <c r="I68" s="52"/>
      <c r="J68" s="52"/>
      <c r="K68" s="52"/>
      <c r="L68" s="63"/>
      <c r="M68" s="42"/>
    </row>
    <row r="69" spans="1:13" s="39" customFormat="1" ht="85.5" customHeight="1" x14ac:dyDescent="0.2">
      <c r="A69" s="71"/>
      <c r="B69" s="71">
        <v>22012900</v>
      </c>
      <c r="C69" s="34" t="s">
        <v>187</v>
      </c>
      <c r="D69" s="50">
        <v>10000</v>
      </c>
      <c r="E69" s="50">
        <v>0</v>
      </c>
      <c r="F69" s="50">
        <v>0</v>
      </c>
      <c r="G69" s="46">
        <f t="shared" si="3"/>
        <v>0</v>
      </c>
      <c r="H69" s="46">
        <f t="shared" si="0"/>
        <v>0</v>
      </c>
      <c r="I69" s="52"/>
      <c r="J69" s="52"/>
      <c r="K69" s="52"/>
      <c r="L69" s="63"/>
      <c r="M69" s="72"/>
    </row>
    <row r="70" spans="1:13" s="6" customFormat="1" ht="47.25" x14ac:dyDescent="0.2">
      <c r="A70" s="44"/>
      <c r="B70" s="44">
        <v>22080000</v>
      </c>
      <c r="C70" s="9" t="s">
        <v>50</v>
      </c>
      <c r="D70" s="45">
        <v>1480000</v>
      </c>
      <c r="E70" s="45">
        <v>310000</v>
      </c>
      <c r="F70" s="45">
        <v>293190.15999999997</v>
      </c>
      <c r="G70" s="46">
        <f t="shared" si="3"/>
        <v>19.810145945945944</v>
      </c>
      <c r="H70" s="46">
        <f t="shared" si="0"/>
        <v>94.577470967741931</v>
      </c>
      <c r="I70" s="53"/>
      <c r="J70" s="53"/>
      <c r="K70" s="53"/>
      <c r="L70" s="64"/>
      <c r="M70" s="15"/>
    </row>
    <row r="71" spans="1:13" s="39" customFormat="1" ht="47.25" x14ac:dyDescent="0.2">
      <c r="A71" s="49"/>
      <c r="B71" s="49">
        <v>22080400</v>
      </c>
      <c r="C71" s="34" t="s">
        <v>51</v>
      </c>
      <c r="D71" s="50">
        <v>1480000</v>
      </c>
      <c r="E71" s="50">
        <v>310000</v>
      </c>
      <c r="F71" s="50">
        <v>293190.15999999997</v>
      </c>
      <c r="G71" s="46">
        <f t="shared" si="3"/>
        <v>19.810145945945944</v>
      </c>
      <c r="H71" s="46">
        <f t="shared" si="0"/>
        <v>94.577470967741931</v>
      </c>
      <c r="I71" s="52"/>
      <c r="J71" s="52"/>
      <c r="K71" s="52"/>
      <c r="L71" s="63"/>
      <c r="M71" s="42"/>
    </row>
    <row r="72" spans="1:13" s="6" customFormat="1" ht="15.75" x14ac:dyDescent="0.2">
      <c r="A72" s="44"/>
      <c r="B72" s="44">
        <v>22090000</v>
      </c>
      <c r="C72" s="9" t="s">
        <v>52</v>
      </c>
      <c r="D72" s="45">
        <f>D73+D74</f>
        <v>166600</v>
      </c>
      <c r="E72" s="45">
        <f t="shared" ref="E72:F72" si="19">E73+E74</f>
        <v>36600</v>
      </c>
      <c r="F72" s="45">
        <f t="shared" si="19"/>
        <v>21821.29</v>
      </c>
      <c r="G72" s="46">
        <f t="shared" si="3"/>
        <v>13.098013205282113</v>
      </c>
      <c r="H72" s="46">
        <f t="shared" si="0"/>
        <v>59.621010928961752</v>
      </c>
      <c r="I72" s="53"/>
      <c r="J72" s="53"/>
      <c r="K72" s="53"/>
      <c r="L72" s="64"/>
      <c r="M72" s="15"/>
    </row>
    <row r="73" spans="1:13" s="39" customFormat="1" ht="59.25" customHeight="1" x14ac:dyDescent="0.2">
      <c r="A73" s="49"/>
      <c r="B73" s="49">
        <v>22090100</v>
      </c>
      <c r="C73" s="34" t="s">
        <v>53</v>
      </c>
      <c r="D73" s="50">
        <v>146600</v>
      </c>
      <c r="E73" s="50">
        <v>31600</v>
      </c>
      <c r="F73" s="50">
        <v>18234.29</v>
      </c>
      <c r="G73" s="46">
        <f t="shared" si="3"/>
        <v>12.4381241473397</v>
      </c>
      <c r="H73" s="46">
        <f t="shared" si="0"/>
        <v>57.703449367088609</v>
      </c>
      <c r="I73" s="52"/>
      <c r="J73" s="52"/>
      <c r="K73" s="52"/>
      <c r="L73" s="63"/>
      <c r="M73" s="42"/>
    </row>
    <row r="74" spans="1:13" s="39" customFormat="1" ht="54" customHeight="1" x14ac:dyDescent="0.2">
      <c r="A74" s="49"/>
      <c r="B74" s="49">
        <v>22090400</v>
      </c>
      <c r="C74" s="34" t="s">
        <v>54</v>
      </c>
      <c r="D74" s="50">
        <v>20000</v>
      </c>
      <c r="E74" s="50">
        <v>5000</v>
      </c>
      <c r="F74" s="50">
        <v>3587</v>
      </c>
      <c r="G74" s="46">
        <f t="shared" ref="G74:G106" si="20">+F74/D74*100</f>
        <v>17.935000000000002</v>
      </c>
      <c r="H74" s="46">
        <f t="shared" ref="H74:H106" si="21">IF(E74=0,0,F74/E74*100)</f>
        <v>71.740000000000009</v>
      </c>
      <c r="I74" s="52"/>
      <c r="J74" s="52"/>
      <c r="K74" s="52"/>
      <c r="L74" s="63"/>
      <c r="M74" s="42"/>
    </row>
    <row r="75" spans="1:13" s="6" customFormat="1" ht="15.75" x14ac:dyDescent="0.2">
      <c r="A75" s="44"/>
      <c r="B75" s="44">
        <v>24000000</v>
      </c>
      <c r="C75" s="9" t="s">
        <v>55</v>
      </c>
      <c r="D75" s="45">
        <f>+D76</f>
        <v>136000</v>
      </c>
      <c r="E75" s="45">
        <f t="shared" ref="E75:F75" si="22">+E76</f>
        <v>33000</v>
      </c>
      <c r="F75" s="45">
        <f t="shared" si="22"/>
        <v>31720.720000000001</v>
      </c>
      <c r="G75" s="46">
        <f t="shared" si="20"/>
        <v>23.324058823529413</v>
      </c>
      <c r="H75" s="46">
        <f t="shared" si="21"/>
        <v>96.123393939393935</v>
      </c>
      <c r="I75" s="47">
        <f>I76</f>
        <v>0</v>
      </c>
      <c r="J75" s="47">
        <f t="shared" ref="J75:K75" si="23">J76</f>
        <v>0</v>
      </c>
      <c r="K75" s="47">
        <f t="shared" si="23"/>
        <v>565.38</v>
      </c>
      <c r="L75" s="46">
        <v>0</v>
      </c>
      <c r="M75" s="15"/>
    </row>
    <row r="76" spans="1:13" s="39" customFormat="1" ht="15.75" x14ac:dyDescent="0.2">
      <c r="A76" s="49"/>
      <c r="B76" s="49">
        <v>24060000</v>
      </c>
      <c r="C76" s="34" t="s">
        <v>42</v>
      </c>
      <c r="D76" s="50">
        <f>D77+D78+D79</f>
        <v>136000</v>
      </c>
      <c r="E76" s="50">
        <f t="shared" ref="E76:F76" si="24">E77+E78+E79</f>
        <v>33000</v>
      </c>
      <c r="F76" s="50">
        <f t="shared" si="24"/>
        <v>31720.720000000001</v>
      </c>
      <c r="G76" s="46">
        <f t="shared" si="20"/>
        <v>23.324058823529413</v>
      </c>
      <c r="H76" s="46">
        <f t="shared" si="21"/>
        <v>96.123393939393935</v>
      </c>
      <c r="I76" s="57">
        <f>I78</f>
        <v>0</v>
      </c>
      <c r="J76" s="57">
        <f t="shared" ref="J76:K76" si="25">J78</f>
        <v>0</v>
      </c>
      <c r="K76" s="57">
        <f t="shared" si="25"/>
        <v>565.38</v>
      </c>
      <c r="L76" s="46">
        <v>0</v>
      </c>
      <c r="M76" s="42"/>
    </row>
    <row r="77" spans="1:13" s="39" customFormat="1" ht="15.75" x14ac:dyDescent="0.2">
      <c r="A77" s="49"/>
      <c r="B77" s="49">
        <v>24060300</v>
      </c>
      <c r="C77" s="34" t="s">
        <v>42</v>
      </c>
      <c r="D77" s="50">
        <v>100000</v>
      </c>
      <c r="E77" s="50">
        <v>24000</v>
      </c>
      <c r="F77" s="50">
        <v>31720.720000000001</v>
      </c>
      <c r="G77" s="46">
        <f t="shared" si="20"/>
        <v>31.720720000000004</v>
      </c>
      <c r="H77" s="46">
        <f t="shared" si="21"/>
        <v>132.16966666666667</v>
      </c>
      <c r="I77" s="57"/>
      <c r="J77" s="57"/>
      <c r="K77" s="57"/>
      <c r="L77" s="46"/>
      <c r="M77" s="42"/>
    </row>
    <row r="78" spans="1:13" s="39" customFormat="1" ht="63" x14ac:dyDescent="0.2">
      <c r="A78" s="49"/>
      <c r="B78" s="49">
        <v>24062100</v>
      </c>
      <c r="C78" s="34" t="s">
        <v>77</v>
      </c>
      <c r="D78" s="50"/>
      <c r="E78" s="50"/>
      <c r="F78" s="50"/>
      <c r="G78" s="46"/>
      <c r="H78" s="46"/>
      <c r="I78" s="57">
        <v>0</v>
      </c>
      <c r="J78" s="57"/>
      <c r="K78" s="57">
        <v>565.38</v>
      </c>
      <c r="L78" s="46">
        <v>0</v>
      </c>
      <c r="M78" s="42"/>
    </row>
    <row r="79" spans="1:13" s="39" customFormat="1" ht="58.5" customHeight="1" x14ac:dyDescent="0.2">
      <c r="A79" s="71"/>
      <c r="B79" s="71">
        <v>24062200</v>
      </c>
      <c r="C79" s="34" t="s">
        <v>188</v>
      </c>
      <c r="D79" s="50">
        <v>36000</v>
      </c>
      <c r="E79" s="50">
        <v>9000</v>
      </c>
      <c r="F79" s="50">
        <v>0</v>
      </c>
      <c r="G79" s="46">
        <f t="shared" si="20"/>
        <v>0</v>
      </c>
      <c r="H79" s="46">
        <f t="shared" si="21"/>
        <v>0</v>
      </c>
      <c r="I79" s="57"/>
      <c r="J79" s="57"/>
      <c r="K79" s="57"/>
      <c r="L79" s="46"/>
      <c r="M79" s="72"/>
    </row>
    <row r="80" spans="1:13" s="48" customFormat="1" ht="15.75" x14ac:dyDescent="0.2">
      <c r="A80" s="44"/>
      <c r="B80" s="44">
        <v>25000000</v>
      </c>
      <c r="C80" s="9" t="s">
        <v>78</v>
      </c>
      <c r="D80" s="45"/>
      <c r="E80" s="45"/>
      <c r="F80" s="45"/>
      <c r="G80" s="46"/>
      <c r="H80" s="46"/>
      <c r="I80" s="45">
        <f>I81+I85</f>
        <v>4240000</v>
      </c>
      <c r="J80" s="45">
        <f t="shared" ref="J80:K80" si="26">J81+J85</f>
        <v>702500</v>
      </c>
      <c r="K80" s="45">
        <f t="shared" si="26"/>
        <v>661063.49</v>
      </c>
      <c r="L80" s="46">
        <f>+K80/I80*100</f>
        <v>15.591120047169813</v>
      </c>
      <c r="M80" s="44"/>
    </row>
    <row r="81" spans="1:13" s="41" customFormat="1" ht="38.25" customHeight="1" x14ac:dyDescent="0.2">
      <c r="A81" s="49"/>
      <c r="B81" s="49">
        <v>25010000</v>
      </c>
      <c r="C81" s="34" t="s">
        <v>79</v>
      </c>
      <c r="D81" s="50"/>
      <c r="E81" s="50"/>
      <c r="F81" s="50"/>
      <c r="G81" s="46"/>
      <c r="H81" s="46"/>
      <c r="I81" s="50">
        <f>I82+I83+I84</f>
        <v>4240000</v>
      </c>
      <c r="J81" s="50">
        <f t="shared" ref="J81:K81" si="27">J82+J83+J84</f>
        <v>702500</v>
      </c>
      <c r="K81" s="50">
        <f t="shared" si="27"/>
        <v>659648.49</v>
      </c>
      <c r="L81" s="51">
        <f>+K81/I81*100</f>
        <v>15.557747405660377</v>
      </c>
      <c r="M81" s="49"/>
    </row>
    <row r="82" spans="1:13" s="41" customFormat="1" ht="30" customHeight="1" x14ac:dyDescent="0.2">
      <c r="A82" s="49"/>
      <c r="B82" s="49">
        <v>25010100</v>
      </c>
      <c r="C82" s="34" t="s">
        <v>80</v>
      </c>
      <c r="D82" s="50"/>
      <c r="E82" s="50"/>
      <c r="F82" s="50"/>
      <c r="G82" s="46"/>
      <c r="H82" s="46"/>
      <c r="I82" s="50">
        <v>4235000</v>
      </c>
      <c r="J82" s="50">
        <v>702500</v>
      </c>
      <c r="K82" s="50">
        <v>647068.49</v>
      </c>
      <c r="L82" s="51">
        <f>+K82/I82*100</f>
        <v>15.279067060212515</v>
      </c>
      <c r="M82" s="49"/>
    </row>
    <row r="83" spans="1:13" s="41" customFormat="1" ht="51" customHeight="1" x14ac:dyDescent="0.2">
      <c r="A83" s="49"/>
      <c r="B83" s="49">
        <v>25010300</v>
      </c>
      <c r="C83" s="34" t="s">
        <v>81</v>
      </c>
      <c r="D83" s="50"/>
      <c r="E83" s="50"/>
      <c r="F83" s="50"/>
      <c r="G83" s="46"/>
      <c r="H83" s="46"/>
      <c r="I83" s="50">
        <v>0</v>
      </c>
      <c r="J83" s="50">
        <v>0</v>
      </c>
      <c r="K83" s="50">
        <v>12580</v>
      </c>
      <c r="L83" s="51">
        <v>0</v>
      </c>
      <c r="M83" s="49"/>
    </row>
    <row r="84" spans="1:13" s="41" customFormat="1" ht="57.75" customHeight="1" x14ac:dyDescent="0.2">
      <c r="A84" s="71"/>
      <c r="B84" s="71">
        <v>25010400</v>
      </c>
      <c r="C84" s="34" t="s">
        <v>190</v>
      </c>
      <c r="D84" s="50"/>
      <c r="E84" s="50"/>
      <c r="F84" s="50"/>
      <c r="G84" s="46"/>
      <c r="H84" s="46"/>
      <c r="I84" s="50">
        <v>5000</v>
      </c>
      <c r="J84" s="50"/>
      <c r="K84" s="50">
        <v>0</v>
      </c>
      <c r="L84" s="51">
        <v>0</v>
      </c>
      <c r="M84" s="71"/>
    </row>
    <row r="85" spans="1:13" s="41" customFormat="1" ht="36.75" customHeight="1" x14ac:dyDescent="0.2">
      <c r="A85" s="49"/>
      <c r="B85" s="49">
        <v>25020000</v>
      </c>
      <c r="C85" s="34" t="s">
        <v>82</v>
      </c>
      <c r="D85" s="50"/>
      <c r="E85" s="50"/>
      <c r="F85" s="50"/>
      <c r="G85" s="46"/>
      <c r="H85" s="46"/>
      <c r="I85" s="50">
        <v>0</v>
      </c>
      <c r="J85" s="50">
        <v>0</v>
      </c>
      <c r="K85" s="50">
        <v>1415</v>
      </c>
      <c r="L85" s="51">
        <v>0</v>
      </c>
      <c r="M85" s="49"/>
    </row>
    <row r="86" spans="1:13" s="41" customFormat="1" ht="15.75" x14ac:dyDescent="0.2">
      <c r="A86" s="49"/>
      <c r="B86" s="49">
        <v>25020100</v>
      </c>
      <c r="C86" s="34" t="s">
        <v>83</v>
      </c>
      <c r="D86" s="50"/>
      <c r="E86" s="50"/>
      <c r="F86" s="50"/>
      <c r="G86" s="46"/>
      <c r="H86" s="46"/>
      <c r="I86" s="50">
        <v>0</v>
      </c>
      <c r="J86" s="50">
        <v>0</v>
      </c>
      <c r="K86" s="50">
        <v>1415</v>
      </c>
      <c r="L86" s="51">
        <v>0</v>
      </c>
      <c r="M86" s="49"/>
    </row>
    <row r="87" spans="1:13" s="48" customFormat="1" ht="15.75" x14ac:dyDescent="0.2">
      <c r="A87" s="44"/>
      <c r="B87" s="44">
        <v>30000000</v>
      </c>
      <c r="C87" s="9" t="s">
        <v>84</v>
      </c>
      <c r="D87" s="45"/>
      <c r="E87" s="45"/>
      <c r="F87" s="45">
        <v>500</v>
      </c>
      <c r="G87" s="46">
        <v>0</v>
      </c>
      <c r="H87" s="46">
        <f t="shared" si="21"/>
        <v>0</v>
      </c>
      <c r="I87" s="45">
        <f>I91</f>
        <v>2000000</v>
      </c>
      <c r="J87" s="45">
        <f t="shared" ref="J87:K87" si="28">J91</f>
        <v>0</v>
      </c>
      <c r="K87" s="45">
        <f t="shared" si="28"/>
        <v>0</v>
      </c>
      <c r="L87" s="46">
        <f>+K87/I87*100</f>
        <v>0</v>
      </c>
      <c r="M87" s="44"/>
    </row>
    <row r="88" spans="1:13" s="41" customFormat="1" ht="15.75" x14ac:dyDescent="0.2">
      <c r="A88" s="49"/>
      <c r="B88" s="49">
        <v>31000000</v>
      </c>
      <c r="C88" s="34" t="s">
        <v>85</v>
      </c>
      <c r="D88" s="50"/>
      <c r="E88" s="50"/>
      <c r="F88" s="50">
        <v>500</v>
      </c>
      <c r="G88" s="46">
        <v>0</v>
      </c>
      <c r="H88" s="46">
        <f t="shared" si="21"/>
        <v>0</v>
      </c>
      <c r="I88" s="50"/>
      <c r="J88" s="50"/>
      <c r="K88" s="50"/>
      <c r="L88" s="46"/>
      <c r="M88" s="49"/>
    </row>
    <row r="89" spans="1:13" s="41" customFormat="1" ht="78.75" x14ac:dyDescent="0.2">
      <c r="A89" s="68"/>
      <c r="B89" s="68">
        <v>31010000</v>
      </c>
      <c r="C89" s="34" t="s">
        <v>185</v>
      </c>
      <c r="D89" s="50"/>
      <c r="E89" s="50"/>
      <c r="F89" s="50">
        <v>500</v>
      </c>
      <c r="G89" s="46">
        <v>0</v>
      </c>
      <c r="H89" s="46">
        <f t="shared" si="21"/>
        <v>0</v>
      </c>
      <c r="I89" s="50"/>
      <c r="J89" s="50"/>
      <c r="K89" s="50"/>
      <c r="L89" s="51"/>
      <c r="M89" s="68"/>
    </row>
    <row r="90" spans="1:13" s="41" customFormat="1" ht="78.75" x14ac:dyDescent="0.2">
      <c r="A90" s="68"/>
      <c r="B90" s="68">
        <v>31010200</v>
      </c>
      <c r="C90" s="34" t="s">
        <v>184</v>
      </c>
      <c r="D90" s="50"/>
      <c r="E90" s="50"/>
      <c r="F90" s="50">
        <v>500</v>
      </c>
      <c r="G90" s="46">
        <v>0</v>
      </c>
      <c r="H90" s="46">
        <f t="shared" si="21"/>
        <v>0</v>
      </c>
      <c r="I90" s="50"/>
      <c r="J90" s="50"/>
      <c r="K90" s="50"/>
      <c r="L90" s="51"/>
      <c r="M90" s="68"/>
    </row>
    <row r="91" spans="1:13" s="41" customFormat="1" ht="28.5" customHeight="1" x14ac:dyDescent="0.2">
      <c r="A91" s="49"/>
      <c r="B91" s="49">
        <v>33000000</v>
      </c>
      <c r="C91" s="34" t="s">
        <v>86</v>
      </c>
      <c r="D91" s="50"/>
      <c r="E91" s="50"/>
      <c r="F91" s="50"/>
      <c r="G91" s="46"/>
      <c r="H91" s="46"/>
      <c r="I91" s="50">
        <f>I92</f>
        <v>2000000</v>
      </c>
      <c r="J91" s="50">
        <f t="shared" ref="J91:K91" si="29">J92</f>
        <v>0</v>
      </c>
      <c r="K91" s="50">
        <f t="shared" si="29"/>
        <v>0</v>
      </c>
      <c r="L91" s="51">
        <f>+K91/I91*100</f>
        <v>0</v>
      </c>
      <c r="M91" s="49"/>
    </row>
    <row r="92" spans="1:13" s="41" customFormat="1" ht="15.75" x14ac:dyDescent="0.2">
      <c r="A92" s="49"/>
      <c r="B92" s="49">
        <v>33010000</v>
      </c>
      <c r="C92" s="34" t="s">
        <v>87</v>
      </c>
      <c r="D92" s="50"/>
      <c r="E92" s="50"/>
      <c r="F92" s="50"/>
      <c r="G92" s="46"/>
      <c r="H92" s="46"/>
      <c r="I92" s="50">
        <f>I93</f>
        <v>2000000</v>
      </c>
      <c r="J92" s="50">
        <f t="shared" ref="J92:K92" si="30">J93</f>
        <v>0</v>
      </c>
      <c r="K92" s="50">
        <f t="shared" si="30"/>
        <v>0</v>
      </c>
      <c r="L92" s="51">
        <f>+K92/I92*100</f>
        <v>0</v>
      </c>
      <c r="M92" s="49"/>
    </row>
    <row r="93" spans="1:13" s="41" customFormat="1" ht="85.5" customHeight="1" x14ac:dyDescent="0.2">
      <c r="A93" s="49"/>
      <c r="B93" s="49">
        <v>33010100</v>
      </c>
      <c r="C93" s="34" t="s">
        <v>88</v>
      </c>
      <c r="D93" s="50"/>
      <c r="E93" s="50"/>
      <c r="F93" s="50"/>
      <c r="G93" s="46"/>
      <c r="H93" s="46"/>
      <c r="I93" s="50">
        <v>2000000</v>
      </c>
      <c r="J93" s="50">
        <v>0</v>
      </c>
      <c r="K93" s="50">
        <v>0</v>
      </c>
      <c r="L93" s="51">
        <f>+K93/I93*100</f>
        <v>0</v>
      </c>
      <c r="M93" s="49"/>
    </row>
    <row r="94" spans="1:13" s="6" customFormat="1" ht="15.75" x14ac:dyDescent="0.2">
      <c r="A94" s="44"/>
      <c r="B94" s="44">
        <v>40000000</v>
      </c>
      <c r="C94" s="9" t="s">
        <v>56</v>
      </c>
      <c r="D94" s="45">
        <f>+D95</f>
        <v>144072900</v>
      </c>
      <c r="E94" s="45">
        <f t="shared" ref="E94:F94" si="31">+E95</f>
        <v>35849482</v>
      </c>
      <c r="F94" s="45">
        <f t="shared" si="31"/>
        <v>35634982</v>
      </c>
      <c r="G94" s="46">
        <f t="shared" si="20"/>
        <v>24.733993693470456</v>
      </c>
      <c r="H94" s="46">
        <f t="shared" si="21"/>
        <v>99.40166499476895</v>
      </c>
      <c r="I94" s="47"/>
      <c r="J94" s="47"/>
      <c r="K94" s="47"/>
      <c r="L94" s="51"/>
      <c r="M94" s="15"/>
    </row>
    <row r="95" spans="1:13" s="39" customFormat="1" ht="15.75" x14ac:dyDescent="0.2">
      <c r="A95" s="49"/>
      <c r="B95" s="49">
        <v>41000000</v>
      </c>
      <c r="C95" s="34" t="s">
        <v>57</v>
      </c>
      <c r="D95" s="50">
        <f>D96+D98+D100+D102</f>
        <v>144072900</v>
      </c>
      <c r="E95" s="50">
        <f>E96+E98+E100+E102</f>
        <v>35849482</v>
      </c>
      <c r="F95" s="50">
        <f>F96+F98+F100+F102</f>
        <v>35634982</v>
      </c>
      <c r="G95" s="46">
        <f t="shared" si="20"/>
        <v>24.733993693470456</v>
      </c>
      <c r="H95" s="46">
        <f t="shared" si="21"/>
        <v>99.40166499476895</v>
      </c>
      <c r="I95" s="57"/>
      <c r="J95" s="57"/>
      <c r="K95" s="57"/>
      <c r="L95" s="51"/>
      <c r="M95" s="42"/>
    </row>
    <row r="96" spans="1:13" s="39" customFormat="1" ht="27.75" customHeight="1" x14ac:dyDescent="0.2">
      <c r="A96" s="49"/>
      <c r="B96" s="49">
        <v>41020000</v>
      </c>
      <c r="C96" s="34" t="s">
        <v>58</v>
      </c>
      <c r="D96" s="50">
        <f>+D97</f>
        <v>20074800</v>
      </c>
      <c r="E96" s="50">
        <f t="shared" ref="E96:F96" si="32">+E97</f>
        <v>5018700</v>
      </c>
      <c r="F96" s="50">
        <f t="shared" si="32"/>
        <v>5018700</v>
      </c>
      <c r="G96" s="46">
        <f t="shared" si="20"/>
        <v>25</v>
      </c>
      <c r="H96" s="46">
        <f t="shared" si="21"/>
        <v>100</v>
      </c>
      <c r="I96" s="57"/>
      <c r="J96" s="57"/>
      <c r="K96" s="57"/>
      <c r="L96" s="51"/>
      <c r="M96" s="42"/>
    </row>
    <row r="97" spans="1:13" s="39" customFormat="1" ht="15.75" x14ac:dyDescent="0.2">
      <c r="A97" s="49"/>
      <c r="B97" s="49">
        <v>41020100</v>
      </c>
      <c r="C97" s="34" t="s">
        <v>59</v>
      </c>
      <c r="D97" s="50">
        <v>20074800</v>
      </c>
      <c r="E97" s="50">
        <v>5018700</v>
      </c>
      <c r="F97" s="50">
        <v>5018700</v>
      </c>
      <c r="G97" s="46">
        <f t="shared" si="20"/>
        <v>25</v>
      </c>
      <c r="H97" s="46">
        <f t="shared" si="21"/>
        <v>100</v>
      </c>
      <c r="I97" s="57"/>
      <c r="J97" s="57"/>
      <c r="K97" s="57"/>
      <c r="L97" s="51"/>
      <c r="M97" s="42"/>
    </row>
    <row r="98" spans="1:13" s="39" customFormat="1" ht="31.5" x14ac:dyDescent="0.2">
      <c r="A98" s="49"/>
      <c r="B98" s="49">
        <v>41030000</v>
      </c>
      <c r="C98" s="34" t="s">
        <v>60</v>
      </c>
      <c r="D98" s="50">
        <f>+D99</f>
        <v>118892100</v>
      </c>
      <c r="E98" s="50">
        <f t="shared" ref="E98:F98" si="33">+E99</f>
        <v>27464100</v>
      </c>
      <c r="F98" s="50">
        <f t="shared" si="33"/>
        <v>27464100</v>
      </c>
      <c r="G98" s="46">
        <f t="shared" si="20"/>
        <v>23.100020943359567</v>
      </c>
      <c r="H98" s="46">
        <f t="shared" si="21"/>
        <v>100</v>
      </c>
      <c r="I98" s="57"/>
      <c r="J98" s="57"/>
      <c r="K98" s="57"/>
      <c r="L98" s="51"/>
      <c r="M98" s="42"/>
    </row>
    <row r="99" spans="1:13" s="39" customFormat="1" ht="31.5" x14ac:dyDescent="0.2">
      <c r="A99" s="49"/>
      <c r="B99" s="49">
        <v>41033900</v>
      </c>
      <c r="C99" s="34" t="s">
        <v>61</v>
      </c>
      <c r="D99" s="50">
        <v>118892100</v>
      </c>
      <c r="E99" s="50">
        <v>27464100</v>
      </c>
      <c r="F99" s="50">
        <v>27464100</v>
      </c>
      <c r="G99" s="46">
        <f t="shared" si="20"/>
        <v>23.100020943359567</v>
      </c>
      <c r="H99" s="46">
        <f t="shared" si="21"/>
        <v>100</v>
      </c>
      <c r="I99" s="57"/>
      <c r="J99" s="57"/>
      <c r="K99" s="57"/>
      <c r="L99" s="51"/>
      <c r="M99" s="42"/>
    </row>
    <row r="100" spans="1:13" s="39" customFormat="1" ht="31.5" x14ac:dyDescent="0.2">
      <c r="A100" s="49"/>
      <c r="B100" s="49">
        <v>41040000</v>
      </c>
      <c r="C100" s="34" t="s">
        <v>62</v>
      </c>
      <c r="D100" s="50">
        <f>+D101</f>
        <v>3565000</v>
      </c>
      <c r="E100" s="50">
        <f t="shared" ref="E100:F100" si="34">+E101</f>
        <v>2905500</v>
      </c>
      <c r="F100" s="50">
        <f t="shared" si="34"/>
        <v>2905500</v>
      </c>
      <c r="G100" s="46">
        <f t="shared" si="20"/>
        <v>81.500701262272088</v>
      </c>
      <c r="H100" s="46">
        <f t="shared" si="21"/>
        <v>100</v>
      </c>
      <c r="I100" s="57"/>
      <c r="J100" s="57"/>
      <c r="K100" s="57"/>
      <c r="L100" s="51"/>
      <c r="M100" s="42"/>
    </row>
    <row r="101" spans="1:13" s="39" customFormat="1" ht="81.75" customHeight="1" x14ac:dyDescent="0.2">
      <c r="A101" s="49"/>
      <c r="B101" s="49">
        <v>41040500</v>
      </c>
      <c r="C101" s="34" t="s">
        <v>189</v>
      </c>
      <c r="D101" s="50">
        <v>3565000</v>
      </c>
      <c r="E101" s="50">
        <v>2905500</v>
      </c>
      <c r="F101" s="50">
        <v>2905500</v>
      </c>
      <c r="G101" s="46">
        <f t="shared" si="20"/>
        <v>81.500701262272088</v>
      </c>
      <c r="H101" s="46">
        <f t="shared" si="21"/>
        <v>100</v>
      </c>
      <c r="I101" s="57"/>
      <c r="J101" s="57"/>
      <c r="K101" s="57"/>
      <c r="L101" s="51"/>
      <c r="M101" s="42"/>
    </row>
    <row r="102" spans="1:13" s="39" customFormat="1" ht="31.5" x14ac:dyDescent="0.2">
      <c r="A102" s="49"/>
      <c r="B102" s="49">
        <v>41050000</v>
      </c>
      <c r="C102" s="34" t="s">
        <v>63</v>
      </c>
      <c r="D102" s="50">
        <f>D103+D104</f>
        <v>1541000</v>
      </c>
      <c r="E102" s="50">
        <f t="shared" ref="E102:F102" si="35">E103+E104</f>
        <v>461182</v>
      </c>
      <c r="F102" s="50">
        <f t="shared" si="35"/>
        <v>246682</v>
      </c>
      <c r="G102" s="46">
        <f t="shared" si="20"/>
        <v>16.007916937053864</v>
      </c>
      <c r="H102" s="46">
        <f t="shared" si="21"/>
        <v>53.489078064625254</v>
      </c>
      <c r="I102" s="57"/>
      <c r="J102" s="57"/>
      <c r="K102" s="57"/>
      <c r="L102" s="51"/>
      <c r="M102" s="42"/>
    </row>
    <row r="103" spans="1:13" s="39" customFormat="1" ht="47.25" x14ac:dyDescent="0.2">
      <c r="A103" s="49"/>
      <c r="B103" s="49">
        <v>41051000</v>
      </c>
      <c r="C103" s="34" t="s">
        <v>64</v>
      </c>
      <c r="D103" s="50">
        <v>1275000</v>
      </c>
      <c r="E103" s="50">
        <v>420000</v>
      </c>
      <c r="F103" s="50">
        <v>212500</v>
      </c>
      <c r="G103" s="46">
        <f t="shared" si="20"/>
        <v>16.666666666666664</v>
      </c>
      <c r="H103" s="46">
        <f t="shared" si="21"/>
        <v>50.595238095238095</v>
      </c>
      <c r="I103" s="57"/>
      <c r="J103" s="57"/>
      <c r="K103" s="57"/>
      <c r="L103" s="51"/>
      <c r="M103" s="42"/>
    </row>
    <row r="104" spans="1:13" s="39" customFormat="1" ht="63" x14ac:dyDescent="0.2">
      <c r="A104" s="49"/>
      <c r="B104" s="49">
        <v>41051200</v>
      </c>
      <c r="C104" s="34" t="s">
        <v>65</v>
      </c>
      <c r="D104" s="50">
        <v>266000</v>
      </c>
      <c r="E104" s="50">
        <v>41182</v>
      </c>
      <c r="F104" s="50">
        <v>34182</v>
      </c>
      <c r="G104" s="46">
        <f t="shared" si="20"/>
        <v>12.850375939849624</v>
      </c>
      <c r="H104" s="46">
        <f t="shared" si="21"/>
        <v>83.002282550628919</v>
      </c>
      <c r="I104" s="57"/>
      <c r="J104" s="57"/>
      <c r="K104" s="57"/>
      <c r="L104" s="51"/>
      <c r="M104" s="42"/>
    </row>
    <row r="105" spans="1:13" s="62" customFormat="1" ht="15.75" x14ac:dyDescent="0.2">
      <c r="A105" s="109" t="s">
        <v>66</v>
      </c>
      <c r="B105" s="109"/>
      <c r="C105" s="109"/>
      <c r="D105" s="58">
        <f>D10+D59+D87</f>
        <v>163200000</v>
      </c>
      <c r="E105" s="58">
        <f>E10+E59+E87</f>
        <v>34688848</v>
      </c>
      <c r="F105" s="58">
        <f>F10+F59+F87</f>
        <v>36156824.519999996</v>
      </c>
      <c r="G105" s="59">
        <f t="shared" si="20"/>
        <v>22.154916985294115</v>
      </c>
      <c r="H105" s="59">
        <f t="shared" si="21"/>
        <v>104.23183992734492</v>
      </c>
      <c r="I105" s="60">
        <f>I10+I59+I87</f>
        <v>6251000</v>
      </c>
      <c r="J105" s="60">
        <f>J10+J59+J87</f>
        <v>702500</v>
      </c>
      <c r="K105" s="60">
        <f>K10+K59+K87</f>
        <v>689132.38</v>
      </c>
      <c r="L105" s="59">
        <f>+K105/I105*100</f>
        <v>11.024354183330667</v>
      </c>
      <c r="M105" s="61"/>
    </row>
    <row r="106" spans="1:13" s="62" customFormat="1" ht="15.75" x14ac:dyDescent="0.2">
      <c r="A106" s="109" t="s">
        <v>67</v>
      </c>
      <c r="B106" s="109"/>
      <c r="C106" s="109"/>
      <c r="D106" s="58">
        <f>D10+D59+D87+D94</f>
        <v>307272900</v>
      </c>
      <c r="E106" s="58">
        <f>E10+E59+E87+E94</f>
        <v>70538330</v>
      </c>
      <c r="F106" s="58">
        <f>F10+F59+F87+F94</f>
        <v>71791806.519999996</v>
      </c>
      <c r="G106" s="59">
        <f t="shared" si="20"/>
        <v>23.364184254452635</v>
      </c>
      <c r="H106" s="59">
        <f t="shared" si="21"/>
        <v>101.7770147379446</v>
      </c>
      <c r="I106" s="60">
        <f>I10+I59+I87+I94</f>
        <v>6251000</v>
      </c>
      <c r="J106" s="60">
        <f>J10+J59+J87+J94</f>
        <v>702500</v>
      </c>
      <c r="K106" s="60">
        <f>K10+K59+K87+K94</f>
        <v>689132.38</v>
      </c>
      <c r="L106" s="59">
        <f>+K106/I106*100</f>
        <v>11.024354183330667</v>
      </c>
      <c r="M106" s="61"/>
    </row>
    <row r="107" spans="1:13" x14ac:dyDescent="0.2">
      <c r="I107" s="13"/>
      <c r="J107" s="13"/>
      <c r="K107" s="13"/>
      <c r="L107" s="13"/>
    </row>
  </sheetData>
  <mergeCells count="21">
    <mergeCell ref="A2:K2"/>
    <mergeCell ref="A7:A8"/>
    <mergeCell ref="I7:I8"/>
    <mergeCell ref="J7:J8"/>
    <mergeCell ref="K7:K8"/>
    <mergeCell ref="A105:C105"/>
    <mergeCell ref="A106:C106"/>
    <mergeCell ref="B3:M3"/>
    <mergeCell ref="D5:F5"/>
    <mergeCell ref="D7:D8"/>
    <mergeCell ref="E7:E8"/>
    <mergeCell ref="F7:F8"/>
    <mergeCell ref="H7:H8"/>
    <mergeCell ref="G7:G8"/>
    <mergeCell ref="M7:M8"/>
    <mergeCell ref="L7:L8"/>
    <mergeCell ref="B9:L9"/>
    <mergeCell ref="B6:B8"/>
    <mergeCell ref="C6:C8"/>
    <mergeCell ref="D6:H6"/>
    <mergeCell ref="I6:L6"/>
  </mergeCells>
  <pageMargins left="3.937007874015748E-2" right="3.937007874015748E-2" top="0.39370078740157483" bottom="0.39370078740157483" header="0" footer="0"/>
  <pageSetup paperSize="9" scale="8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ВИДАТКИ</vt:lpstr>
      <vt:lpstr>ДОХОДИ</vt:lpstr>
      <vt:lpstr>ВИДАТКИ!Заголовки_для_печати</vt:lpstr>
      <vt:lpstr>ДОХОДИ!Заголовки_для_печати</vt:lpstr>
    </vt:vector>
  </TitlesOfParts>
  <Company>Інститут Модернізації та Змісту освіти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VINGA-1</dc:creator>
  <cp:lastModifiedBy>1</cp:lastModifiedBy>
  <cp:lastPrinted>2022-05-03T11:50:57Z</cp:lastPrinted>
  <dcterms:created xsi:type="dcterms:W3CDTF">2021-04-12T05:30:00Z</dcterms:created>
  <dcterms:modified xsi:type="dcterms:W3CDTF">2022-05-04T06:47:54Z</dcterms:modified>
</cp:coreProperties>
</file>