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Дубляни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<sst xmlns="http://schemas.openxmlformats.org/spreadsheetml/2006/main" count="38" uniqueCount="32">
  <si>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r>
      <rPr>
        <b/>
        <sz val="12"/>
        <rFont val="Times New Roman"/>
        <family val="1"/>
      </rPr>
      <t>Тариф/</t>
    </r>
    <r>
      <rPr>
        <b/>
        <u val="single"/>
        <sz val="12"/>
        <rFont val="Times New Roman"/>
        <family val="1"/>
      </rPr>
      <t>структура</t>
    </r>
    <r>
      <rPr>
        <b/>
        <sz val="12"/>
        <rFont val="Times New Roman"/>
        <family val="1"/>
      </rPr>
      <t xml:space="preserve"> тарифу на теплову енергію, її  </t>
    </r>
    <r>
      <rPr>
        <b/>
        <u val="single"/>
        <sz val="12"/>
        <rFont val="Times New Roman"/>
        <family val="1"/>
      </rPr>
      <t>виробництво</t>
    </r>
    <r>
      <rPr>
        <b/>
        <sz val="12"/>
        <rFont val="Times New Roman"/>
        <family val="1"/>
      </rPr>
      <t>, транспортування та постачання, послуги з постачання  для потреб населення, бюджетних установ та організацій, інших споживачів  2022-2023р.р. (без ПДВ) (м. Жовква (газ))</t>
    </r>
  </si>
  <si>
    <t>Дод.1</t>
  </si>
  <si>
    <t>Наймення показників</t>
  </si>
  <si>
    <r>
      <rPr>
        <b/>
        <sz val="12"/>
        <rFont val="Times New Roman"/>
        <family val="1"/>
      </rPr>
      <t>Середньозважений</t>
    </r>
    <r>
      <rPr>
        <sz val="12"/>
        <rFont val="Times New Roman"/>
        <family val="1"/>
      </rPr>
      <t xml:space="preserve"> (тис.грн.)</t>
    </r>
  </si>
  <si>
    <t>грн./Гкал</t>
  </si>
  <si>
    <r>
      <rPr>
        <b/>
        <sz val="12"/>
        <rFont val="Times New Roman"/>
        <family val="1"/>
      </rPr>
      <t xml:space="preserve">Населення      </t>
    </r>
    <r>
      <rPr>
        <sz val="12"/>
        <rFont val="Times New Roman"/>
        <family val="1"/>
      </rPr>
      <t>(тис.грн.)</t>
    </r>
  </si>
  <si>
    <r>
      <rPr>
        <b/>
        <sz val="12"/>
        <rFont val="Times New Roman"/>
        <family val="1"/>
      </rPr>
      <t xml:space="preserve">Бюджетні установи     </t>
    </r>
    <r>
      <rPr>
        <sz val="12"/>
        <rFont val="Times New Roman"/>
        <family val="1"/>
      </rPr>
      <t>(тис.грн.)</t>
    </r>
  </si>
  <si>
    <r>
      <rPr>
        <b/>
        <sz val="12"/>
        <rFont val="Times New Roman"/>
        <family val="1"/>
      </rPr>
      <t xml:space="preserve">Інші споживачі      </t>
    </r>
    <r>
      <rPr>
        <sz val="12"/>
        <rFont val="Times New Roman"/>
        <family val="1"/>
      </rPr>
      <t>(тис.грн.)</t>
    </r>
  </si>
  <si>
    <t xml:space="preserve">Матеріальні витрати в т.ч.:        </t>
  </si>
  <si>
    <t>-         паливо</t>
  </si>
  <si>
    <t>-         електроенергія</t>
  </si>
  <si>
    <t>-         вода</t>
  </si>
  <si>
    <t>-         матеріали</t>
  </si>
  <si>
    <t>-         кап. ремонт</t>
  </si>
  <si>
    <t>Амортизація</t>
  </si>
  <si>
    <t>Фонд оплати праці</t>
  </si>
  <si>
    <t>Відрахув. на соц. страх</t>
  </si>
  <si>
    <t>Інші відрахування</t>
  </si>
  <si>
    <t>Загально виробничі в т.ч.:</t>
  </si>
  <si>
    <t>-         заробітна плата</t>
  </si>
  <si>
    <t>-         нарах. на з/ту</t>
  </si>
  <si>
    <t>-         інші</t>
  </si>
  <si>
    <t>Адміністративні витрати в т.ч.:</t>
  </si>
  <si>
    <t>Інші операційні  витрати</t>
  </si>
  <si>
    <t xml:space="preserve">Витрати </t>
  </si>
  <si>
    <t xml:space="preserve">Рентабельність </t>
  </si>
  <si>
    <t>Всього витрат на виробництво</t>
  </si>
  <si>
    <t>Відпуск  теплової енергії (Гкал.)</t>
  </si>
  <si>
    <r>
      <rPr>
        <b/>
        <sz val="11"/>
        <rFont val="Times New Roman"/>
        <family val="1"/>
      </rPr>
      <t xml:space="preserve">Тариф на виробництво </t>
    </r>
    <r>
      <rPr>
        <b/>
        <sz val="9"/>
        <rFont val="Times New Roman"/>
        <family val="1"/>
      </rPr>
      <t>(без ПДВ)</t>
    </r>
  </si>
  <si>
    <r>
      <rPr>
        <b/>
        <sz val="11"/>
        <rFont val="Times New Roman"/>
        <family val="1"/>
      </rPr>
      <t xml:space="preserve">Тариф на транспортування           </t>
    </r>
    <r>
      <rPr>
        <b/>
        <sz val="9"/>
        <rFont val="Times New Roman"/>
        <family val="1"/>
      </rPr>
      <t xml:space="preserve"> (без ПДВ)</t>
    </r>
  </si>
  <si>
    <r>
      <rPr>
        <b/>
        <sz val="11"/>
        <rFont val="Times New Roman"/>
        <family val="1"/>
      </rPr>
      <t>Тариф на постачання</t>
    </r>
    <r>
      <rPr>
        <b/>
        <sz val="9"/>
        <rFont val="Times New Roman"/>
        <family val="1"/>
      </rPr>
      <t xml:space="preserve"> (без ПДВ)</t>
    </r>
  </si>
  <si>
    <r>
      <rPr>
        <b/>
        <sz val="11"/>
        <rFont val="Times New Roman"/>
        <family val="1"/>
      </rPr>
      <t xml:space="preserve">Всього тариф на теплову енергію  </t>
    </r>
    <r>
      <rPr>
        <b/>
        <sz val="9"/>
        <rFont val="Times New Roman"/>
        <family val="1"/>
      </rPr>
      <t>(без ПДВ)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</si>
</sst>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9">
    <font>
      <sz val="10"/>
      <name val="Arial Cyr"/>
      <family val="0"/>
    </font>
    <font>
      <sz val="10"/>
      <name val="Arial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vertical="top" wrapText="1"/>
    </xf>
    <xf numFmtId="165" fontId="5" fillId="0" borderId="1" xfId="0" applyNumberFormat="1" applyFont="1" applyBorder="1" applyAlignment="1">
      <alignment horizontal="right" vertical="top" wrapText="1"/>
    </xf>
    <xf numFmtId="165" fontId="7" fillId="0" borderId="1" xfId="0" applyNumberFormat="1" applyFont="1" applyBorder="1" applyAlignment="1">
      <alignment horizontal="right" vertical="top" wrapText="1"/>
    </xf>
    <xf numFmtId="164" fontId="6" fillId="0" borderId="1" xfId="0" applyFont="1" applyBorder="1" applyAlignment="1">
      <alignment horizontal="left" vertical="top" wrapText="1" indent="4"/>
    </xf>
    <xf numFmtId="165" fontId="7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 horizontal="right" vertical="top" wrapText="1"/>
    </xf>
    <xf numFmtId="164" fontId="4" fillId="0" borderId="1" xfId="0" applyFont="1" applyBorder="1" applyAlignment="1">
      <alignment vertical="top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5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64" fontId="5" fillId="0" borderId="0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workbookViewId="0" topLeftCell="A1">
      <selection activeCell="F33" sqref="F33"/>
    </sheetView>
  </sheetViews>
  <sheetFormatPr defaultColWidth="9.00390625" defaultRowHeight="12.75"/>
  <cols>
    <col min="1" max="1" width="33.25390625" style="0" customWidth="1"/>
    <col min="2" max="2" width="30.25390625" style="0" hidden="1" customWidth="1"/>
    <col min="3" max="3" width="14.875" style="0" hidden="1" customWidth="1"/>
    <col min="4" max="9" width="14.875" style="0" customWidth="1"/>
  </cols>
  <sheetData>
    <row r="1" spans="1:9" ht="53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2.75">
      <c r="A2" t="s">
        <v>1</v>
      </c>
    </row>
    <row r="3" spans="1:9" ht="47.25">
      <c r="A3" s="2" t="s">
        <v>2</v>
      </c>
      <c r="B3" s="3" t="s">
        <v>3</v>
      </c>
      <c r="C3" s="3" t="s">
        <v>4</v>
      </c>
      <c r="D3" s="3" t="s">
        <v>5</v>
      </c>
      <c r="E3" s="3" t="s">
        <v>4</v>
      </c>
      <c r="F3" s="4" t="s">
        <v>6</v>
      </c>
      <c r="G3" s="4" t="s">
        <v>4</v>
      </c>
      <c r="H3" s="4" t="s">
        <v>7</v>
      </c>
      <c r="I3" s="4" t="s">
        <v>4</v>
      </c>
    </row>
    <row r="4" spans="1:9" ht="16.5">
      <c r="A4" s="5" t="s">
        <v>8</v>
      </c>
      <c r="B4" s="6">
        <f>B5+B6+B7+B8+B9</f>
        <v>8364.000000000002</v>
      </c>
      <c r="C4" s="6">
        <f aca="true" t="shared" si="0" ref="C4:C21">ROUND(1000*B4/B$27,2)</f>
        <v>1170.23</v>
      </c>
      <c r="D4" s="7">
        <f>D5+D6+D7+D8+D9</f>
        <v>3851.4399999999996</v>
      </c>
      <c r="E4" s="7">
        <v>1320.23</v>
      </c>
      <c r="F4" s="7">
        <f>F5+F6+F7+F8+F9</f>
        <v>4380.14</v>
      </c>
      <c r="G4" s="7">
        <v>2426.76</v>
      </c>
      <c r="H4" s="7">
        <f>SUM(H5:H9)</f>
        <v>132.42</v>
      </c>
      <c r="I4" s="7">
        <v>2426.61</v>
      </c>
    </row>
    <row r="5" spans="1:9" ht="16.5">
      <c r="A5" s="8" t="s">
        <v>9</v>
      </c>
      <c r="B5" s="6">
        <f aca="true" t="shared" si="1" ref="B5:B13">D5+F5+H5</f>
        <v>7548.490000000001</v>
      </c>
      <c r="C5" s="6">
        <f t="shared" si="0"/>
        <v>1056.13</v>
      </c>
      <c r="D5" s="7">
        <v>3355.12</v>
      </c>
      <c r="E5" s="7">
        <v>1150.1</v>
      </c>
      <c r="F5" s="9">
        <v>4070.32</v>
      </c>
      <c r="G5" s="7">
        <v>2255.11</v>
      </c>
      <c r="H5" s="9">
        <v>123.05</v>
      </c>
      <c r="I5" s="7">
        <v>2254.9</v>
      </c>
    </row>
    <row r="6" spans="1:9" ht="16.5">
      <c r="A6" s="8" t="s">
        <v>10</v>
      </c>
      <c r="B6" s="6">
        <f t="shared" si="1"/>
        <v>561.81</v>
      </c>
      <c r="C6" s="6">
        <f t="shared" si="0"/>
        <v>78.6</v>
      </c>
      <c r="D6" s="7">
        <v>343.1</v>
      </c>
      <c r="E6" s="7">
        <v>117.61</v>
      </c>
      <c r="F6" s="9">
        <v>212.29</v>
      </c>
      <c r="G6" s="7">
        <v>117.62</v>
      </c>
      <c r="H6" s="9">
        <v>6.42</v>
      </c>
      <c r="I6" s="7">
        <v>117.65</v>
      </c>
    </row>
    <row r="7" spans="1:9" ht="16.5">
      <c r="A7" s="8" t="s">
        <v>11</v>
      </c>
      <c r="B7" s="6">
        <f t="shared" si="1"/>
        <v>30.59</v>
      </c>
      <c r="C7" s="6">
        <f t="shared" si="0"/>
        <v>4.28</v>
      </c>
      <c r="D7" s="7">
        <v>16.96</v>
      </c>
      <c r="E7" s="7">
        <v>5.81</v>
      </c>
      <c r="F7" s="9">
        <v>13.23</v>
      </c>
      <c r="G7" s="7">
        <v>7.33</v>
      </c>
      <c r="H7" s="9">
        <v>0.4</v>
      </c>
      <c r="I7" s="7">
        <f>ROUND(1000*H7/H$27,2)</f>
        <v>7.33</v>
      </c>
    </row>
    <row r="8" spans="1:9" ht="16.5">
      <c r="A8" s="8" t="s">
        <v>12</v>
      </c>
      <c r="B8" s="6">
        <f t="shared" si="1"/>
        <v>223.11</v>
      </c>
      <c r="C8" s="6">
        <f t="shared" si="0"/>
        <v>31.22</v>
      </c>
      <c r="D8" s="7">
        <v>136.26</v>
      </c>
      <c r="E8" s="7">
        <v>46.71</v>
      </c>
      <c r="F8" s="9">
        <v>84.3</v>
      </c>
      <c r="G8" s="7">
        <v>46.7</v>
      </c>
      <c r="H8" s="9">
        <v>2.55</v>
      </c>
      <c r="I8" s="7">
        <v>46.73</v>
      </c>
    </row>
    <row r="9" spans="1:9" ht="16.5">
      <c r="A9" s="8" t="s">
        <v>13</v>
      </c>
      <c r="B9" s="6">
        <f t="shared" si="1"/>
        <v>0</v>
      </c>
      <c r="C9" s="6">
        <f t="shared" si="0"/>
        <v>0</v>
      </c>
      <c r="D9" s="7">
        <v>0</v>
      </c>
      <c r="E9" s="7">
        <v>0</v>
      </c>
      <c r="F9" s="9">
        <v>0</v>
      </c>
      <c r="G9" s="7">
        <f aca="true" t="shared" si="2" ref="G9:G10">ROUND(1000*F9/F$27,2)</f>
        <v>0</v>
      </c>
      <c r="H9" s="9">
        <v>0</v>
      </c>
      <c r="I9" s="7">
        <f>ROUND(1000*H9/H$27,2)</f>
        <v>0</v>
      </c>
    </row>
    <row r="10" spans="1:9" ht="16.5">
      <c r="A10" s="5" t="s">
        <v>14</v>
      </c>
      <c r="B10" s="6">
        <f t="shared" si="1"/>
        <v>8.74</v>
      </c>
      <c r="C10" s="6">
        <f t="shared" si="0"/>
        <v>1.22</v>
      </c>
      <c r="D10" s="7">
        <v>5.34</v>
      </c>
      <c r="E10" s="7">
        <v>1.83</v>
      </c>
      <c r="F10" s="9">
        <v>3.3</v>
      </c>
      <c r="G10" s="7">
        <f t="shared" si="2"/>
        <v>1.83</v>
      </c>
      <c r="H10" s="9">
        <v>0.1</v>
      </c>
      <c r="I10" s="7">
        <v>1.84</v>
      </c>
    </row>
    <row r="11" spans="1:9" ht="16.5">
      <c r="A11" s="5" t="s">
        <v>15</v>
      </c>
      <c r="B11" s="6">
        <f t="shared" si="1"/>
        <v>1355.04</v>
      </c>
      <c r="C11" s="6">
        <f t="shared" si="0"/>
        <v>189.59</v>
      </c>
      <c r="D11" s="7">
        <v>827.55</v>
      </c>
      <c r="E11" s="7">
        <v>283.68</v>
      </c>
      <c r="F11" s="9">
        <v>512.01</v>
      </c>
      <c r="G11" s="7">
        <v>283.67</v>
      </c>
      <c r="H11" s="9">
        <v>15.48</v>
      </c>
      <c r="I11" s="7">
        <v>283.67</v>
      </c>
    </row>
    <row r="12" spans="1:9" ht="16.5">
      <c r="A12" s="5" t="s">
        <v>16</v>
      </c>
      <c r="B12" s="6">
        <f t="shared" si="1"/>
        <v>298.11</v>
      </c>
      <c r="C12" s="6">
        <f t="shared" si="0"/>
        <v>41.71</v>
      </c>
      <c r="D12" s="7">
        <v>182.06</v>
      </c>
      <c r="E12" s="7">
        <v>62.41</v>
      </c>
      <c r="F12" s="9">
        <v>112.64</v>
      </c>
      <c r="G12" s="7">
        <v>62.41</v>
      </c>
      <c r="H12" s="9">
        <v>3.41</v>
      </c>
      <c r="I12" s="7">
        <v>62.49</v>
      </c>
    </row>
    <row r="13" spans="1:9" ht="16.5">
      <c r="A13" s="5" t="s">
        <v>17</v>
      </c>
      <c r="B13" s="6">
        <f t="shared" si="1"/>
        <v>0</v>
      </c>
      <c r="C13" s="6">
        <f t="shared" si="0"/>
        <v>0</v>
      </c>
      <c r="D13" s="7">
        <v>0</v>
      </c>
      <c r="E13" s="7">
        <v>0</v>
      </c>
      <c r="F13" s="9">
        <v>0</v>
      </c>
      <c r="G13" s="7">
        <f>ROUND(1000*F13/F$27,2)</f>
        <v>0</v>
      </c>
      <c r="H13" s="9">
        <v>0</v>
      </c>
      <c r="I13" s="7">
        <f>ROUND(1000*H13/H$27,2)</f>
        <v>0</v>
      </c>
    </row>
    <row r="14" spans="1:9" ht="16.5">
      <c r="A14" s="5" t="s">
        <v>18</v>
      </c>
      <c r="B14" s="6">
        <f>B15+B16+B17</f>
        <v>750.94</v>
      </c>
      <c r="C14" s="6">
        <f t="shared" si="0"/>
        <v>105.07</v>
      </c>
      <c r="D14" s="7">
        <f>D15+D16+D17</f>
        <v>458.61</v>
      </c>
      <c r="E14" s="7">
        <v>157.21</v>
      </c>
      <c r="F14" s="7">
        <f>F15+F16+F17</f>
        <v>283.74</v>
      </c>
      <c r="G14" s="7">
        <f>G15+G16+G17</f>
        <v>157.20000000000002</v>
      </c>
      <c r="H14" s="7">
        <f>H15+H16+H17</f>
        <v>8.59</v>
      </c>
      <c r="I14" s="7">
        <v>157.41</v>
      </c>
    </row>
    <row r="15" spans="1:9" ht="16.5">
      <c r="A15" s="8" t="s">
        <v>19</v>
      </c>
      <c r="B15" s="6">
        <f aca="true" t="shared" si="3" ref="B15:B17">D15+F15+H15</f>
        <v>531.84</v>
      </c>
      <c r="C15" s="6">
        <f t="shared" si="0"/>
        <v>74.41</v>
      </c>
      <c r="D15" s="7">
        <v>324.8</v>
      </c>
      <c r="E15" s="7">
        <v>111.34</v>
      </c>
      <c r="F15" s="9">
        <v>200.96</v>
      </c>
      <c r="G15" s="7">
        <f aca="true" t="shared" si="4" ref="G15:G17">ROUND(1000*F15/F$27,2)</f>
        <v>111.34</v>
      </c>
      <c r="H15" s="9">
        <v>6.08</v>
      </c>
      <c r="I15" s="7">
        <v>111.42</v>
      </c>
    </row>
    <row r="16" spans="1:9" ht="16.5">
      <c r="A16" s="8" t="s">
        <v>20</v>
      </c>
      <c r="B16" s="6">
        <f t="shared" si="3"/>
        <v>117.00999999999999</v>
      </c>
      <c r="C16" s="6">
        <f t="shared" si="0"/>
        <v>16.37</v>
      </c>
      <c r="D16" s="7">
        <v>71.46</v>
      </c>
      <c r="E16" s="7">
        <v>24.5</v>
      </c>
      <c r="F16" s="9">
        <v>44.21</v>
      </c>
      <c r="G16" s="7">
        <f t="shared" si="4"/>
        <v>24.49</v>
      </c>
      <c r="H16" s="9">
        <v>1.34</v>
      </c>
      <c r="I16" s="7">
        <v>24.55</v>
      </c>
    </row>
    <row r="17" spans="1:9" ht="16.5">
      <c r="A17" s="8" t="s">
        <v>21</v>
      </c>
      <c r="B17" s="6">
        <f t="shared" si="3"/>
        <v>102.09</v>
      </c>
      <c r="C17" s="6">
        <f t="shared" si="0"/>
        <v>14.28</v>
      </c>
      <c r="D17" s="7">
        <v>62.35</v>
      </c>
      <c r="E17" s="7">
        <v>21.37</v>
      </c>
      <c r="F17" s="9">
        <v>38.57</v>
      </c>
      <c r="G17" s="7">
        <f t="shared" si="4"/>
        <v>21.37</v>
      </c>
      <c r="H17" s="9">
        <v>1.17</v>
      </c>
      <c r="I17" s="7">
        <v>21.44</v>
      </c>
    </row>
    <row r="18" spans="1:9" ht="16.5">
      <c r="A18" s="5" t="s">
        <v>22</v>
      </c>
      <c r="B18" s="6">
        <f>B19+B20+B21</f>
        <v>1004.7600000000001</v>
      </c>
      <c r="C18" s="6">
        <f t="shared" si="0"/>
        <v>140.58</v>
      </c>
      <c r="D18" s="7">
        <f>SUM(D19:D21)</f>
        <v>613.62</v>
      </c>
      <c r="E18" s="7">
        <v>210.34</v>
      </c>
      <c r="F18" s="7">
        <f>F19+F20+F21</f>
        <v>379.65999999999997</v>
      </c>
      <c r="G18" s="7">
        <v>210.35</v>
      </c>
      <c r="H18" s="7">
        <f>H19+H20+H21</f>
        <v>11.48</v>
      </c>
      <c r="I18" s="7">
        <v>210.37</v>
      </c>
    </row>
    <row r="19" spans="1:9" ht="16.5">
      <c r="A19" s="8" t="s">
        <v>19</v>
      </c>
      <c r="B19" s="6">
        <f aca="true" t="shared" si="5" ref="B19:B21">D19+F19+H19</f>
        <v>717.94</v>
      </c>
      <c r="C19" s="6">
        <f t="shared" si="0"/>
        <v>100.45</v>
      </c>
      <c r="D19" s="7">
        <v>438.46</v>
      </c>
      <c r="E19" s="7">
        <v>150.3</v>
      </c>
      <c r="F19" s="9">
        <v>271.28</v>
      </c>
      <c r="G19" s="7">
        <v>150.3</v>
      </c>
      <c r="H19" s="9">
        <v>8.2</v>
      </c>
      <c r="I19" s="7">
        <v>150.26</v>
      </c>
    </row>
    <row r="20" spans="1:9" ht="16.5">
      <c r="A20" s="8" t="s">
        <v>20</v>
      </c>
      <c r="B20" s="6">
        <f t="shared" si="5"/>
        <v>157.95</v>
      </c>
      <c r="C20" s="6">
        <f t="shared" si="0"/>
        <v>22.1</v>
      </c>
      <c r="D20" s="7">
        <v>96.46</v>
      </c>
      <c r="E20" s="7">
        <v>33.06</v>
      </c>
      <c r="F20" s="9">
        <v>59.68</v>
      </c>
      <c r="G20" s="7">
        <v>33.07</v>
      </c>
      <c r="H20" s="9">
        <v>1.81</v>
      </c>
      <c r="I20" s="7">
        <v>33.17</v>
      </c>
    </row>
    <row r="21" spans="1:9" ht="16.5">
      <c r="A21" s="8" t="s">
        <v>21</v>
      </c>
      <c r="B21" s="6">
        <f t="shared" si="5"/>
        <v>128.87</v>
      </c>
      <c r="C21" s="6">
        <f t="shared" si="0"/>
        <v>18.03</v>
      </c>
      <c r="D21" s="7">
        <v>78.7</v>
      </c>
      <c r="E21" s="7">
        <v>26.98</v>
      </c>
      <c r="F21" s="9">
        <v>48.7</v>
      </c>
      <c r="G21" s="7">
        <v>26.98</v>
      </c>
      <c r="H21" s="9">
        <v>1.47</v>
      </c>
      <c r="I21" s="7">
        <v>26.94</v>
      </c>
    </row>
    <row r="22" spans="1:9" ht="16.5">
      <c r="A22" s="5" t="s">
        <v>23</v>
      </c>
      <c r="B22" s="6"/>
      <c r="C22" s="6"/>
      <c r="D22" s="7">
        <v>0</v>
      </c>
      <c r="E22" s="7">
        <v>0</v>
      </c>
      <c r="F22" s="9">
        <v>-1449.77</v>
      </c>
      <c r="G22" s="7">
        <v>-803.23</v>
      </c>
      <c r="H22" s="9">
        <v>0</v>
      </c>
      <c r="I22" s="7">
        <v>0</v>
      </c>
    </row>
    <row r="23" spans="1:9" ht="15" customHeight="1">
      <c r="A23" s="5" t="s">
        <v>24</v>
      </c>
      <c r="B23" s="6">
        <f>D23+F23+H23</f>
        <v>10331.819999999998</v>
      </c>
      <c r="C23" s="6">
        <f>ROUND(1000*B23/B$27,2)</f>
        <v>1445.55</v>
      </c>
      <c r="D23" s="7">
        <f>D4+SUM(D10:D13)+D14+D18+D22</f>
        <v>5938.619999999999</v>
      </c>
      <c r="E23" s="7">
        <f>ROUND(1000*D23/D$27,2)</f>
        <v>2035.7</v>
      </c>
      <c r="F23" s="7">
        <f>F4+SUM(F10:F13)+F14+F18+F22</f>
        <v>4221.719999999999</v>
      </c>
      <c r="G23" s="7">
        <f>G4+G10+G11+G12+G14+G18+G22</f>
        <v>2338.99</v>
      </c>
      <c r="H23" s="7">
        <f>H4+SUM(H10:H13)+H14+H18+H22</f>
        <v>171.48</v>
      </c>
      <c r="I23" s="7">
        <v>3142.39</v>
      </c>
    </row>
    <row r="24" spans="1:9" ht="15.75" hidden="1">
      <c r="A24" s="5"/>
      <c r="B24" s="10"/>
      <c r="C24" s="6"/>
      <c r="D24" s="7"/>
      <c r="E24" s="7"/>
      <c r="F24" s="7"/>
      <c r="G24" s="7"/>
      <c r="H24" s="7"/>
      <c r="I24" s="7"/>
    </row>
    <row r="25" spans="1:9" ht="16.5">
      <c r="A25" s="5" t="s">
        <v>25</v>
      </c>
      <c r="B25" s="10">
        <f>D25+F25+H25</f>
        <v>413.27</v>
      </c>
      <c r="C25" s="6">
        <v>74.43</v>
      </c>
      <c r="D25" s="7">
        <v>237.54</v>
      </c>
      <c r="E25" s="7">
        <v>81.42</v>
      </c>
      <c r="F25" s="7">
        <v>168.87</v>
      </c>
      <c r="G25" s="7">
        <v>93.56</v>
      </c>
      <c r="H25" s="7">
        <v>6.86</v>
      </c>
      <c r="I25" s="7">
        <v>125.71</v>
      </c>
    </row>
    <row r="26" spans="1:9" ht="16.5">
      <c r="A26" s="5" t="s">
        <v>26</v>
      </c>
      <c r="B26" s="10">
        <f>B23+B25</f>
        <v>10745.089999999998</v>
      </c>
      <c r="C26" s="10">
        <f>C23+C25</f>
        <v>1519.98</v>
      </c>
      <c r="D26" s="7">
        <f>D23+D24+D25</f>
        <v>6176.159999999999</v>
      </c>
      <c r="E26" s="7">
        <f>E23+E25</f>
        <v>2117.12</v>
      </c>
      <c r="F26" s="7">
        <f>F23+F24+F25</f>
        <v>4390.589999999999</v>
      </c>
      <c r="G26" s="7">
        <f>G23+G25</f>
        <v>2432.5499999999997</v>
      </c>
      <c r="H26" s="7">
        <f>H23+H24+H25</f>
        <v>178.34</v>
      </c>
      <c r="I26" s="7">
        <f>I23+I25</f>
        <v>3268.1</v>
      </c>
    </row>
    <row r="27" spans="1:9" ht="16.5">
      <c r="A27" s="11" t="s">
        <v>27</v>
      </c>
      <c r="B27" s="10">
        <v>7147.33</v>
      </c>
      <c r="C27" s="10"/>
      <c r="D27" s="7">
        <v>2917.24</v>
      </c>
      <c r="E27" s="7"/>
      <c r="F27" s="9">
        <v>1804.93</v>
      </c>
      <c r="G27" s="9"/>
      <c r="H27" s="9">
        <v>54.57</v>
      </c>
      <c r="I27" s="9"/>
    </row>
    <row r="28" spans="1:9" ht="16.5">
      <c r="A28" s="11" t="s">
        <v>28</v>
      </c>
      <c r="B28" s="10"/>
      <c r="C28" s="10"/>
      <c r="D28" s="12"/>
      <c r="E28" s="12">
        <f>E26</f>
        <v>2117.12</v>
      </c>
      <c r="F28" s="13"/>
      <c r="G28" s="13">
        <f>G26</f>
        <v>2432.5499999999997</v>
      </c>
      <c r="H28" s="13"/>
      <c r="I28" s="13">
        <f>I26</f>
        <v>3268.1</v>
      </c>
    </row>
    <row r="29" spans="1:9" ht="24.75">
      <c r="A29" s="11" t="s">
        <v>29</v>
      </c>
      <c r="B29" s="10"/>
      <c r="C29" s="10">
        <v>364.73</v>
      </c>
      <c r="D29" s="12"/>
      <c r="E29" s="12">
        <v>477.73</v>
      </c>
      <c r="F29" s="12"/>
      <c r="G29" s="12">
        <v>477.73</v>
      </c>
      <c r="H29" s="12"/>
      <c r="I29" s="12">
        <v>477.73</v>
      </c>
    </row>
    <row r="30" spans="1:9" ht="16.5">
      <c r="A30" s="11" t="s">
        <v>30</v>
      </c>
      <c r="B30" s="10"/>
      <c r="C30" s="10">
        <v>30.31</v>
      </c>
      <c r="D30" s="12"/>
      <c r="E30" s="12">
        <v>82.21</v>
      </c>
      <c r="F30" s="14"/>
      <c r="G30" s="15">
        <v>82.21</v>
      </c>
      <c r="H30" s="15"/>
      <c r="I30" s="15">
        <v>82.21</v>
      </c>
    </row>
    <row r="31" spans="1:9" ht="26.25">
      <c r="A31" s="11" t="s">
        <v>31</v>
      </c>
      <c r="B31" s="10"/>
      <c r="C31" s="10">
        <f>C26+C29+C30</f>
        <v>1915.02</v>
      </c>
      <c r="D31" s="12"/>
      <c r="E31" s="12">
        <f>E28+E29+E30</f>
        <v>2677.06</v>
      </c>
      <c r="F31" s="14"/>
      <c r="G31" s="12">
        <f>G28+G29+G30</f>
        <v>2992.49</v>
      </c>
      <c r="H31" s="14"/>
      <c r="I31" s="12">
        <f>I28+I29+I30</f>
        <v>3828.04</v>
      </c>
    </row>
    <row r="33" ht="16.5">
      <c r="A33" s="16"/>
    </row>
  </sheetData>
  <sheetProtection selectLockedCells="1" selectUnlockedCells="1"/>
  <mergeCells count="1">
    <mergeCell ref="A1:I1"/>
  </mergeCells>
  <printOptions/>
  <pageMargins left="0.75" right="0.2902777777777778" top="0.4097222222222222" bottom="0.3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АбонВідділ</dc:creator>
  <cp:keywords/>
  <dc:description/>
  <cp:lastModifiedBy/>
  <cp:lastPrinted>2022-09-28T09:34:26Z</cp:lastPrinted>
  <dcterms:created xsi:type="dcterms:W3CDTF">2020-08-04T11:34:01Z</dcterms:created>
  <dcterms:modified xsi:type="dcterms:W3CDTF">2022-09-28T09:47:06Z</dcterms:modified>
  <cp:category/>
  <cp:version/>
  <cp:contentType/>
  <cp:contentStatus/>
  <cp:revision>12</cp:revision>
</cp:coreProperties>
</file>