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10035"/>
  </bookViews>
  <sheets>
    <sheet name="ВИДАТКИ" sheetId="2" r:id="rId1"/>
    <sheet name="ДОХОДИ" sheetId="3" r:id="rId2"/>
  </sheets>
  <definedNames>
    <definedName name="_xlnm.Print_Titles" localSheetId="0">ВИДАТКИ!$5:$7</definedName>
    <definedName name="_xlnm.Print_Titles" localSheetId="1">ДОХОДИ!$6:$8</definedName>
    <definedName name="_xlnm.Print_Area" localSheetId="0">ВИДАТКИ!$A$1:$J$63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L10" i="3"/>
  <c r="G11" i="3"/>
  <c r="H11" i="3"/>
  <c r="G12" i="3"/>
  <c r="H12" i="3"/>
  <c r="G13" i="3"/>
  <c r="H13" i="3"/>
  <c r="H14" i="3"/>
  <c r="H15" i="3"/>
  <c r="H16" i="3"/>
  <c r="G19" i="3"/>
  <c r="H19" i="3"/>
  <c r="G20" i="3"/>
  <c r="H20" i="3"/>
  <c r="H21" i="3"/>
  <c r="G22" i="3"/>
  <c r="H22" i="3"/>
  <c r="G27" i="3"/>
  <c r="H27" i="3"/>
  <c r="G28" i="3"/>
  <c r="H28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H38" i="3"/>
  <c r="G39" i="3"/>
  <c r="H39" i="3"/>
  <c r="G40" i="3"/>
  <c r="H40" i="3"/>
  <c r="G41" i="3"/>
  <c r="H41" i="3"/>
  <c r="G42" i="3"/>
  <c r="H42" i="3"/>
  <c r="G44" i="3"/>
  <c r="G45" i="3"/>
  <c r="H45" i="3"/>
  <c r="G46" i="3"/>
  <c r="H46" i="3"/>
  <c r="H47" i="3"/>
  <c r="G48" i="3"/>
  <c r="H48" i="3"/>
  <c r="H49" i="3"/>
  <c r="G50" i="3"/>
  <c r="H50" i="3"/>
  <c r="G51" i="3"/>
  <c r="H51" i="3"/>
  <c r="G52" i="3"/>
  <c r="H52" i="3"/>
  <c r="G53" i="3"/>
  <c r="H53" i="3"/>
  <c r="H54" i="3"/>
  <c r="L55" i="3"/>
  <c r="L56" i="3"/>
  <c r="L57" i="3"/>
  <c r="G62" i="3"/>
  <c r="H62" i="3"/>
  <c r="L62" i="3"/>
  <c r="G66" i="3"/>
  <c r="H66" i="3"/>
  <c r="G68" i="3"/>
  <c r="H68" i="3"/>
  <c r="G69" i="3"/>
  <c r="H69" i="3"/>
  <c r="G71" i="3"/>
  <c r="H71" i="3"/>
  <c r="G72" i="3"/>
  <c r="H72" i="3"/>
  <c r="G73" i="3"/>
  <c r="H73" i="3"/>
  <c r="G74" i="3"/>
  <c r="H74" i="3"/>
  <c r="G75" i="3"/>
  <c r="H75" i="3"/>
  <c r="G76" i="3"/>
  <c r="H76" i="3"/>
  <c r="H77" i="3"/>
  <c r="G78" i="3"/>
  <c r="H78" i="3"/>
  <c r="G79" i="3"/>
  <c r="H79" i="3"/>
  <c r="G80" i="3"/>
  <c r="H80" i="3"/>
  <c r="G81" i="3"/>
  <c r="H81" i="3"/>
  <c r="L83" i="3"/>
  <c r="L84" i="3"/>
  <c r="L85" i="3"/>
  <c r="H89" i="3"/>
  <c r="L89" i="3"/>
  <c r="H90" i="3"/>
  <c r="L90" i="3"/>
  <c r="H91" i="3"/>
  <c r="H92" i="3"/>
  <c r="L93" i="3"/>
  <c r="L94" i="3"/>
  <c r="L95" i="3"/>
  <c r="L96" i="3"/>
  <c r="G97" i="3"/>
  <c r="H97" i="3"/>
  <c r="L97" i="3"/>
  <c r="G98" i="3"/>
  <c r="H98" i="3"/>
  <c r="L98" i="3"/>
  <c r="G99" i="3"/>
  <c r="H99" i="3"/>
  <c r="G100" i="3"/>
  <c r="H100" i="3"/>
  <c r="G101" i="3"/>
  <c r="H101" i="3"/>
  <c r="G102" i="3"/>
  <c r="H102" i="3"/>
  <c r="H103" i="3"/>
  <c r="G104" i="3"/>
  <c r="H104" i="3"/>
  <c r="G105" i="3"/>
  <c r="H105" i="3"/>
  <c r="G106" i="3"/>
  <c r="H106" i="3"/>
  <c r="L106" i="3"/>
  <c r="G107" i="3"/>
  <c r="H107" i="3"/>
  <c r="G108" i="3"/>
  <c r="H108" i="3"/>
  <c r="L109" i="3"/>
  <c r="G110" i="3"/>
  <c r="H110" i="3"/>
  <c r="G111" i="3"/>
  <c r="H111" i="3"/>
  <c r="L112" i="3"/>
  <c r="D113" i="3"/>
  <c r="E113" i="3"/>
  <c r="H113" i="3" s="1"/>
  <c r="F113" i="3"/>
  <c r="G113" i="3" s="1"/>
  <c r="I113" i="3"/>
  <c r="J113" i="3"/>
  <c r="K113" i="3"/>
  <c r="L113" i="3" s="1"/>
  <c r="D114" i="3"/>
  <c r="E114" i="3"/>
  <c r="F114" i="3"/>
  <c r="H114" i="3" s="1"/>
  <c r="G114" i="3"/>
  <c r="I114" i="3"/>
  <c r="J114" i="3"/>
  <c r="K114" i="3"/>
  <c r="L114" i="3" s="1"/>
  <c r="H33" i="2" l="1"/>
  <c r="I33" i="2"/>
  <c r="J33" i="2" s="1"/>
  <c r="J50" i="2"/>
  <c r="J49" i="2"/>
  <c r="J46" i="2"/>
  <c r="I60" i="2"/>
  <c r="H60" i="2"/>
  <c r="H45" i="2"/>
  <c r="H12" i="2"/>
  <c r="H9" i="2"/>
  <c r="I51" i="2"/>
  <c r="H51" i="2"/>
  <c r="I45" i="2"/>
  <c r="J10" i="2"/>
  <c r="C54" i="2"/>
  <c r="E51" i="2"/>
  <c r="D51" i="2"/>
  <c r="C51" i="2"/>
  <c r="G57" i="2"/>
  <c r="F57" i="2"/>
  <c r="G56" i="2"/>
  <c r="F56" i="2"/>
  <c r="G55" i="2"/>
  <c r="F55" i="2"/>
  <c r="G52" i="2"/>
  <c r="F52" i="2"/>
  <c r="E54" i="2"/>
  <c r="D54" i="2"/>
  <c r="E42" i="2"/>
  <c r="D42" i="2"/>
  <c r="C42" i="2"/>
  <c r="G44" i="2"/>
  <c r="F44" i="2"/>
  <c r="F51" i="2" l="1"/>
  <c r="F54" i="2"/>
  <c r="G51" i="2"/>
  <c r="G54" i="2"/>
  <c r="J36" i="2"/>
  <c r="J17" i="2"/>
  <c r="J14" i="2"/>
  <c r="J13" i="2"/>
  <c r="I9" i="2"/>
  <c r="J9" i="2" s="1"/>
  <c r="H58" i="2"/>
  <c r="H54" i="2"/>
  <c r="I12" i="2"/>
  <c r="G62" i="2"/>
  <c r="F62" i="2"/>
  <c r="G43" i="2"/>
  <c r="F43" i="2"/>
  <c r="G41" i="2"/>
  <c r="F41" i="2"/>
  <c r="G40" i="2"/>
  <c r="F40" i="2"/>
  <c r="G38" i="2"/>
  <c r="F38" i="2"/>
  <c r="G37" i="2"/>
  <c r="F37" i="2"/>
  <c r="G36" i="2"/>
  <c r="F36" i="2"/>
  <c r="G35" i="2"/>
  <c r="F35" i="2"/>
  <c r="G34" i="2"/>
  <c r="F34" i="2"/>
  <c r="G32" i="2"/>
  <c r="F32" i="2"/>
  <c r="G31" i="2"/>
  <c r="F31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1" i="2"/>
  <c r="F11" i="2"/>
  <c r="G10" i="2"/>
  <c r="F10" i="2"/>
  <c r="E60" i="2"/>
  <c r="D60" i="2"/>
  <c r="C60" i="2"/>
  <c r="E39" i="2"/>
  <c r="D39" i="2"/>
  <c r="C39" i="2"/>
  <c r="E33" i="2"/>
  <c r="D33" i="2"/>
  <c r="C33" i="2"/>
  <c r="E30" i="2"/>
  <c r="D30" i="2"/>
  <c r="C30" i="2"/>
  <c r="E22" i="2"/>
  <c r="D22" i="2"/>
  <c r="C22" i="2"/>
  <c r="E12" i="2"/>
  <c r="D12" i="2"/>
  <c r="C12" i="2"/>
  <c r="E9" i="2"/>
  <c r="D9" i="2"/>
  <c r="C9" i="2"/>
  <c r="D63" i="2" l="1"/>
  <c r="E63" i="2"/>
  <c r="H63" i="2"/>
  <c r="C63" i="2"/>
  <c r="J12" i="2"/>
  <c r="G9" i="2"/>
  <c r="G33" i="2"/>
  <c r="I63" i="2"/>
  <c r="J63" i="2" s="1"/>
  <c r="G60" i="2"/>
  <c r="F39" i="2"/>
  <c r="G22" i="2"/>
  <c r="G12" i="2"/>
  <c r="G30" i="2"/>
  <c r="F9" i="2"/>
  <c r="F33" i="2"/>
  <c r="G39" i="2"/>
  <c r="G42" i="2"/>
  <c r="F12" i="2"/>
  <c r="F22" i="2"/>
  <c r="F30" i="2"/>
  <c r="F42" i="2"/>
  <c r="F60" i="2"/>
  <c r="G63" i="2" l="1"/>
  <c r="F63" i="2"/>
</calcChain>
</file>

<file path=xl/sharedStrings.xml><?xml version="1.0" encoding="utf-8"?>
<sst xmlns="http://schemas.openxmlformats.org/spreadsheetml/2006/main" count="259" uniqueCount="231">
  <si>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</si>
  <si>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</si>
  <si>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</si>
  <si>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</si>
  <si>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</si>
  <si>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</si>
  <si>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</si>
  <si>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</si>
  <si>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</si>
  <si>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</si>
  <si>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</si>
  <si>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</si>
  <si>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</si>
  <si>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</si>
  <si>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</si>
  <si>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</si>
  <si>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</si>
  <si>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</si>
  <si>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</si>
  <si>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</si>
  <si>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</si>
  <si>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</si>
  <si>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</si>
  <si>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</si>
  <si>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</si>
  <si>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</si>
  <si>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</si>
  <si>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</si>
  <si>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</si>
  <si>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</si>
  <si>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</si>
  <si>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</si>
  <si>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</si>
  <si>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</si>
  <si>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</si>
  <si>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</si>
  <si>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</si>
  <si>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</si>
  <si>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</si>
  <si>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</si>
  <si>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</si>
  <si>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</si>
  <si>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</si>
  <si>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</si>
  <si>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</si>
  <si>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</si>
  <si>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</si>
  <si>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</si>
  <si>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</si>
  <si>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</si>
  <si>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</si>
  <si>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</si>
  <si>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</si>
  <si>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</si>
  <si>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</si>
  <si>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</si>
  <si>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</si>
  <si>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</si>
  <si>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</si>
  <si>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</si>
  <si>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</si>
  <si>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</si>
  <si>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</si>
  <si>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</si>
  <si>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</si>
  <si>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</si>
  <si>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</si>
  <si>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</si>
  <si>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</si>
  <si>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</si>
  <si>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</si>
  <si>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Код бюджетної кластфікації</t>
  </si>
  <si>
    <t>Найменування</t>
  </si>
  <si>
    <t>Загальний фонд</t>
  </si>
  <si>
    <t>ДОХОДИ</t>
  </si>
  <si>
    <t>3,8 рази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</si>
  <si>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</si>
  <si>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</si>
  <si>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</si>
  <si>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</si>
  <si>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</si>
  <si>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</si>
  <si>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</si>
  <si>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Надходження коштів від відшкодування втрат сільськогосподарського і лісогосподарського виробництва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</si>
  <si>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</si>
  <si>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</si>
  <si>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</si>
  <si>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</si>
  <si>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</si>
  <si>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</si>
  <si>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</si>
  <si>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</si>
  <si>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</si>
  <si>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</si>
  <si>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</si>
  <si>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</si>
  <si>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</si>
  <si>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</si>
  <si>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</si>
  <si>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</si>
  <si>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</si>
  <si>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</si>
  <si>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</si>
  <si>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</si>
  <si>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</si>
  <si>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</si>
  <si>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</si>
  <si>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</si>
  <si>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</si>
  <si>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</si>
  <si>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</si>
  <si>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</si>
  <si>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</si>
  <si>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</si>
  <si>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</si>
  <si>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</si>
  <si>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</si>
  <si>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</si>
  <si>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</si>
  <si>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</si>
  <si>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</si>
  <si>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</si>
  <si>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</si>
  <si>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</si>
  <si>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</si>
  <si>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</si>
  <si>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</si>
  <si>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1141</t>
  </si>
  <si>
    <t>1151</t>
  </si>
  <si>
    <t>1152</t>
  </si>
  <si>
    <t>1200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</si>
  <si>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</si>
  <si>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</si>
  <si>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</si>
  <si>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</si>
  <si>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</si>
  <si>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Централізовані заходи з лікування хворих на цукровий та нецукровий діабет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</si>
  <si>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</si>
  <si>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</si>
  <si>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</si>
  <si>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</si>
  <si>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</si>
  <si>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</si>
  <si>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</si>
  <si>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</si>
  <si>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</si>
  <si>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2144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</si>
  <si>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</si>
  <si>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</si>
  <si>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</si>
  <si>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</si>
  <si>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</si>
  <si>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</si>
  <si>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</si>
  <si>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</si>
  <si>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Фінансова підтримка кінематографії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</si>
  <si>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</si>
  <si>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</si>
  <si>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</si>
  <si>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</si>
  <si>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</si>
  <si>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</si>
  <si>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Утримання та розвиток автомобільних доріг та дорожньої інфраструктури за рахунок коштів місцевого бюджету</t>
  </si>
  <si>
    <t>Реалізація програм і заходів в галузі туризму та курортів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</si>
  <si>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</si>
  <si>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</si>
  <si>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</si>
  <si>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</si>
  <si>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</si>
  <si>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</si>
  <si>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</si>
  <si>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</si>
  <si>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4070</t>
  </si>
  <si>
    <t>4081</t>
  </si>
  <si>
    <t>5000</t>
  </si>
  <si>
    <t>5031</t>
  </si>
  <si>
    <t>5041</t>
  </si>
  <si>
    <t>6000</t>
  </si>
  <si>
    <t>6030</t>
  </si>
  <si>
    <t>7461</t>
  </si>
  <si>
    <t>7622</t>
  </si>
  <si>
    <t>7680</t>
  </si>
  <si>
    <t>7693</t>
  </si>
  <si>
    <t>9000</t>
  </si>
  <si>
    <t>9770</t>
  </si>
  <si>
    <t>Будівництво та регіональний розвиток</t>
  </si>
  <si>
    <t>Співфінансування інвестиційних проектів, що реалізуються за рахунок коштів державного фонду регіонального розвитку</t>
  </si>
  <si>
    <t>Реалізація інших заходів щодо соціально-економічного розвитку територій</t>
  </si>
  <si>
    <t>7300</t>
  </si>
  <si>
    <t>7361</t>
  </si>
  <si>
    <t>7370</t>
  </si>
  <si>
    <t>Транспорт та транспортна інфраструктура, дорожнє господарство</t>
  </si>
  <si>
    <t>7400</t>
  </si>
  <si>
    <t>Інші програми та заходи, пов`язані з економічною діяльністю</t>
  </si>
  <si>
    <t>Внески до статутного капіталу суб`єктів господарювання</t>
  </si>
  <si>
    <t>7600</t>
  </si>
  <si>
    <t>Охорона навколишнього природного середовища</t>
  </si>
  <si>
    <t>Збереження природно-заповідного фонду</t>
  </si>
  <si>
    <t>8300</t>
  </si>
  <si>
    <t>8320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</si>
  <si>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</si>
  <si>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</si>
  <si>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Виконання інвестиційних проектів за рахунок субвенцій з інших бюджетів</t>
  </si>
  <si>
    <t>Будівництво освітніх установ та закладів</t>
  </si>
  <si>
    <t>Будівництво інших об`єктів комунальної власності</t>
  </si>
  <si>
    <t>Утримання та розвиток автомобільних доріг та дорожньої інфраструктури за рахунок субвенції з державного бюджету</t>
  </si>
  <si>
    <t>Субвенція з місцевого бюджету на співфінансування інвестиційних проектів</t>
  </si>
  <si>
    <t>Звіт про виконання  бюджету Жовківської  об'єднаної територіальної громади за І півріччя 2021 року</t>
  </si>
  <si>
    <t xml:space="preserve">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</si>
  <si>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</t>
  </si>
  <si>
    <t>Субвенція з місцевого бюджету на виконання інвестиційних проектів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</si>
  <si>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</si>
  <si>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</si>
  <si>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</si>
  <si>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7,7 разів</t>
  </si>
  <si>
    <t>15,5 разів</t>
  </si>
  <si>
    <t>7,5 разів</t>
  </si>
  <si>
    <t>8,2 рази</t>
  </si>
  <si>
    <t>4,1 рази</t>
  </si>
  <si>
    <t>Туристичний збір, сплачений юридичними особами </t>
  </si>
  <si>
    <t>3 рази</t>
  </si>
  <si>
    <t>5,5  разів</t>
  </si>
  <si>
    <t>2,7 рази</t>
  </si>
  <si>
    <t>Рентна плата за користування надрами в цілях, не пов`язаних з видобуванням корисних копалин</t>
  </si>
  <si>
    <t>Рентна плата за користування надрами місцевого значення</t>
  </si>
  <si>
    <t>34 рази</t>
  </si>
  <si>
    <t>17 разів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</si>
  <si>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</si>
  <si>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</si>
  <si>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18,6 разів</t>
  </si>
  <si>
    <t>10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</si>
</sst>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16" fillId="0" borderId="0"/>
    <xf numFmtId="0" fontId="17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wrapText="1"/>
    </xf>
    <xf numFmtId="165" fontId="0" fillId="0" borderId="0" xfId="0" applyNumberFormat="1"/>
    <xf numFmtId="2" fontId="0" fillId="0" borderId="0" xfId="0" applyNumberFormat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7" fillId="3" borderId="2" xfId="0" applyFont="1" applyFill="1" applyBorder="1" applyAlignment="1">
      <alignment horizontal="center"/>
    </xf>
    <xf numFmtId="49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/>
    </xf>
    <xf numFmtId="49" fontId="12" fillId="3" borderId="2" xfId="1" applyNumberFormat="1" applyFont="1" applyFill="1" applyBorder="1" applyAlignment="1">
      <alignment horizontal="center" wrapText="1"/>
    </xf>
    <xf numFmtId="0" fontId="8" fillId="3" borderId="2" xfId="0" quotePrefix="1" applyFont="1" applyFill="1" applyBorder="1" applyAlignment="1">
      <alignment horizontal="center" wrapText="1"/>
    </xf>
    <xf numFmtId="0" fontId="7" fillId="3" borderId="2" xfId="0" quotePrefix="1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2" fillId="3" borderId="2" xfId="1" applyFont="1" applyFill="1" applyBorder="1" applyAlignment="1">
      <alignment horizontal="center" wrapText="1"/>
    </xf>
    <xf numFmtId="2" fontId="7" fillId="3" borderId="2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18" fillId="0" borderId="2" xfId="6" applyFont="1" applyBorder="1" applyAlignment="1">
      <alignment horizontal="center"/>
    </xf>
    <xf numFmtId="4" fontId="18" fillId="0" borderId="2" xfId="5" applyNumberFormat="1" applyFont="1" applyBorder="1" applyAlignment="1">
      <alignment horizontal="center"/>
    </xf>
    <xf numFmtId="4" fontId="18" fillId="0" borderId="2" xfId="6" applyNumberFormat="1" applyFont="1" applyBorder="1" applyAlignment="1">
      <alignment horizontal="center"/>
    </xf>
    <xf numFmtId="0" fontId="18" fillId="0" borderId="2" xfId="6" applyFont="1" applyBorder="1" applyAlignment="1">
      <alignment horizontal="center" wrapText="1"/>
    </xf>
    <xf numFmtId="4" fontId="7" fillId="3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7">
    <cellStyle name="Звичайний" xfId="0" builtinId="0"/>
    <cellStyle name="Звичайний 2" xfId="1"/>
    <cellStyle name="Звичайний 2 2" xfId="5"/>
    <cellStyle name="Звичайний 2 3" xfId="6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topLeftCell="A28" zoomScale="60" zoomScaleNormal="100" workbookViewId="0">
      <selection activeCell="N54" sqref="N54"/>
    </sheetView>
  </sheetViews>
  <sheetFormatPr defaultRowHeight="12.75" x14ac:dyDescent="0.2"/>
  <cols>
    <col min="1" max="1" width="56" customWidth="1"/>
    <col min="2" max="2" width="15.28515625" style="1" customWidth="1"/>
    <col min="3" max="3" width="16.85546875" customWidth="1"/>
    <col min="4" max="4" width="17.42578125" customWidth="1"/>
    <col min="5" max="6" width="16" style="13" customWidth="1"/>
    <col min="7" max="8" width="16" customWidth="1"/>
    <col min="9" max="9" width="13.7109375" customWidth="1"/>
    <col min="10" max="10" width="19.140625" customWidth="1"/>
  </cols>
  <sheetData>
    <row r="1" spans="1:12" s="20" customFormat="1" x14ac:dyDescent="0.2">
      <c r="B1" s="1"/>
    </row>
    <row r="2" spans="1:12" s="11" customFormat="1" ht="26.25" x14ac:dyDescent="0.4">
      <c r="A2" s="78" t="s">
        <v>207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0" customFormat="1" ht="26.2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11" customFormat="1" ht="18.75" x14ac:dyDescent="0.3">
      <c r="B4" s="1"/>
      <c r="E4" s="13"/>
      <c r="F4" s="13"/>
      <c r="J4" s="35" t="s">
        <v>0</v>
      </c>
    </row>
    <row r="5" spans="1:12" ht="18.75" x14ac:dyDescent="0.2">
      <c r="A5" s="85" t="s">
        <v>103</v>
      </c>
      <c r="B5" s="85" t="s">
        <v>104</v>
      </c>
      <c r="C5" s="86" t="s">
        <v>73</v>
      </c>
      <c r="D5" s="86"/>
      <c r="E5" s="86"/>
      <c r="F5" s="86"/>
      <c r="G5" s="86"/>
      <c r="H5" s="75" t="s">
        <v>97</v>
      </c>
      <c r="I5" s="76"/>
      <c r="J5" s="77"/>
    </row>
    <row r="6" spans="1:12" ht="30" customHeight="1" x14ac:dyDescent="0.2">
      <c r="A6" s="85"/>
      <c r="B6" s="85"/>
      <c r="C6" s="83" t="s">
        <v>98</v>
      </c>
      <c r="D6" s="83" t="s">
        <v>99</v>
      </c>
      <c r="E6" s="83" t="s">
        <v>100</v>
      </c>
      <c r="F6" s="83" t="s">
        <v>101</v>
      </c>
      <c r="G6" s="87" t="s">
        <v>102</v>
      </c>
      <c r="H6" s="83" t="s">
        <v>98</v>
      </c>
      <c r="I6" s="83" t="s">
        <v>100</v>
      </c>
      <c r="J6" s="83" t="s">
        <v>101</v>
      </c>
    </row>
    <row r="7" spans="1:12" ht="117" customHeight="1" x14ac:dyDescent="0.2">
      <c r="A7" s="85"/>
      <c r="B7" s="15" t="s">
        <v>105</v>
      </c>
      <c r="C7" s="84"/>
      <c r="D7" s="84"/>
      <c r="E7" s="91"/>
      <c r="F7" s="91"/>
      <c r="G7" s="88"/>
      <c r="H7" s="90"/>
      <c r="I7" s="89"/>
      <c r="J7" s="89"/>
    </row>
    <row r="8" spans="1:12" s="20" customFormat="1" ht="26.25" x14ac:dyDescent="0.4">
      <c r="A8" s="80" t="s">
        <v>208</v>
      </c>
      <c r="B8" s="81"/>
      <c r="C8" s="81"/>
      <c r="D8" s="81"/>
      <c r="E8" s="81"/>
      <c r="F8" s="81"/>
      <c r="G8" s="81"/>
      <c r="H8" s="81"/>
      <c r="I8" s="81"/>
      <c r="J8" s="82"/>
    </row>
    <row r="9" spans="1:12" s="21" customFormat="1" ht="15.75" x14ac:dyDescent="0.25">
      <c r="A9" s="22" t="s">
        <v>106</v>
      </c>
      <c r="B9" s="17" t="s">
        <v>107</v>
      </c>
      <c r="C9" s="23">
        <f>+C10+C11</f>
        <v>31534000</v>
      </c>
      <c r="D9" s="23">
        <f t="shared" ref="D9:E9" si="0">+D10+D11</f>
        <v>14229904</v>
      </c>
      <c r="E9" s="23">
        <f t="shared" si="0"/>
        <v>12969405.489999998</v>
      </c>
      <c r="F9" s="24">
        <f>+E9/C9*100</f>
        <v>41.128323365256541</v>
      </c>
      <c r="G9" s="24">
        <f>+E9/D9*100</f>
        <v>91.141904330485985</v>
      </c>
      <c r="H9" s="32">
        <f>+H10+H11</f>
        <v>258000</v>
      </c>
      <c r="I9" s="32">
        <f>+I10+I11</f>
        <v>92580</v>
      </c>
      <c r="J9" s="33">
        <f>+I9/H9*100</f>
        <v>35.883720930232563</v>
      </c>
    </row>
    <row r="10" spans="1:12" s="28" customFormat="1" ht="63" x14ac:dyDescent="0.25">
      <c r="A10" s="25" t="s">
        <v>109</v>
      </c>
      <c r="B10" s="18" t="s">
        <v>108</v>
      </c>
      <c r="C10" s="62">
        <v>26120000</v>
      </c>
      <c r="D10" s="62">
        <v>11381504</v>
      </c>
      <c r="E10" s="62">
        <v>10898772.609999998</v>
      </c>
      <c r="F10" s="27">
        <f t="shared" ref="F10:F63" si="1">+E10/C10*100</f>
        <v>41.725775689127097</v>
      </c>
      <c r="G10" s="27">
        <f t="shared" ref="G10:G63" si="2">+E10/D10*100</f>
        <v>95.758632690371996</v>
      </c>
      <c r="H10" s="63">
        <v>258000</v>
      </c>
      <c r="I10" s="63">
        <v>92580</v>
      </c>
      <c r="J10" s="34">
        <f>+I10/H10*100</f>
        <v>35.883720930232563</v>
      </c>
    </row>
    <row r="11" spans="1:12" s="28" customFormat="1" ht="31.5" x14ac:dyDescent="0.25">
      <c r="A11" s="25" t="s">
        <v>111</v>
      </c>
      <c r="B11" s="18" t="s">
        <v>110</v>
      </c>
      <c r="C11" s="63">
        <v>5414000</v>
      </c>
      <c r="D11" s="63">
        <v>2848400</v>
      </c>
      <c r="E11" s="63">
        <v>2070632.8800000001</v>
      </c>
      <c r="F11" s="27">
        <f t="shared" si="1"/>
        <v>38.245897303287776</v>
      </c>
      <c r="G11" s="27">
        <f t="shared" si="2"/>
        <v>72.694596264569583</v>
      </c>
      <c r="H11" s="16"/>
      <c r="I11" s="16"/>
      <c r="J11" s="34"/>
    </row>
    <row r="12" spans="1:12" s="21" customFormat="1" ht="15.75" x14ac:dyDescent="0.25">
      <c r="A12" s="14" t="s">
        <v>112</v>
      </c>
      <c r="B12" s="17" t="s">
        <v>113</v>
      </c>
      <c r="C12" s="23">
        <f>+C13+C14+C15+C16+C17+C18+C19+C20+C21</f>
        <v>189817413</v>
      </c>
      <c r="D12" s="23">
        <f t="shared" ref="D12:E12" si="3">+D13+D14+D15+D16+D17+D18+D19+D20+D21</f>
        <v>108923879</v>
      </c>
      <c r="E12" s="23">
        <f t="shared" si="3"/>
        <v>102374791.00999998</v>
      </c>
      <c r="F12" s="24">
        <f t="shared" si="1"/>
        <v>53.933298000431598</v>
      </c>
      <c r="G12" s="24">
        <f t="shared" si="2"/>
        <v>93.987463492738783</v>
      </c>
      <c r="H12" s="23">
        <f>+H13+H14+H15+H16+H17+H18+H19+H20+H21</f>
        <v>2590000</v>
      </c>
      <c r="I12" s="23">
        <f t="shared" ref="I12" si="4">+I13+I14+I15+I16+I17+I18+I19+I20+I21</f>
        <v>1140532.8499999999</v>
      </c>
      <c r="J12" s="33">
        <f>+I12/H12*100</f>
        <v>44.036017374517364</v>
      </c>
    </row>
    <row r="13" spans="1:12" s="28" customFormat="1" ht="15.75" x14ac:dyDescent="0.25">
      <c r="A13" s="25" t="s">
        <v>114</v>
      </c>
      <c r="B13" s="18" t="s">
        <v>118</v>
      </c>
      <c r="C13" s="63">
        <v>26220000</v>
      </c>
      <c r="D13" s="63">
        <v>14964000</v>
      </c>
      <c r="E13" s="63">
        <v>13537054.259999998</v>
      </c>
      <c r="F13" s="27">
        <f t="shared" si="1"/>
        <v>51.628734782608689</v>
      </c>
      <c r="G13" s="27">
        <f t="shared" si="2"/>
        <v>90.464142341619862</v>
      </c>
      <c r="H13" s="63">
        <v>1700000</v>
      </c>
      <c r="I13" s="63">
        <v>564030.41</v>
      </c>
      <c r="J13" s="34">
        <f>+I13/H13*100</f>
        <v>33.178259411764714</v>
      </c>
    </row>
    <row r="14" spans="1:12" s="28" customFormat="1" ht="31.5" x14ac:dyDescent="0.25">
      <c r="A14" s="25" t="s">
        <v>115</v>
      </c>
      <c r="B14" s="18" t="s">
        <v>119</v>
      </c>
      <c r="C14" s="63">
        <v>31980600</v>
      </c>
      <c r="D14" s="63">
        <v>16667900</v>
      </c>
      <c r="E14" s="63">
        <v>15544995.369999995</v>
      </c>
      <c r="F14" s="27">
        <f t="shared" si="1"/>
        <v>48.607578875943524</v>
      </c>
      <c r="G14" s="27">
        <f t="shared" si="2"/>
        <v>93.263070752764264</v>
      </c>
      <c r="H14" s="63">
        <v>500000</v>
      </c>
      <c r="I14" s="63">
        <v>142067.06</v>
      </c>
      <c r="J14" s="34">
        <f>+I14/H14*100</f>
        <v>28.413411999999997</v>
      </c>
    </row>
    <row r="15" spans="1:12" s="28" customFormat="1" ht="31.5" x14ac:dyDescent="0.25">
      <c r="A15" s="25" t="s">
        <v>115</v>
      </c>
      <c r="B15" s="18" t="s">
        <v>120</v>
      </c>
      <c r="C15" s="63">
        <v>110587900</v>
      </c>
      <c r="D15" s="63">
        <v>63977300</v>
      </c>
      <c r="E15" s="63">
        <v>60439518.189999998</v>
      </c>
      <c r="F15" s="27">
        <f t="shared" si="1"/>
        <v>54.652921513113093</v>
      </c>
      <c r="G15" s="27">
        <f t="shared" si="2"/>
        <v>94.470254590300001</v>
      </c>
      <c r="H15" s="16"/>
      <c r="I15" s="16"/>
      <c r="J15" s="34"/>
    </row>
    <row r="16" spans="1:12" s="28" customFormat="1" ht="31.5" x14ac:dyDescent="0.25">
      <c r="A16" s="25" t="s">
        <v>116</v>
      </c>
      <c r="B16" s="18" t="s">
        <v>121</v>
      </c>
      <c r="C16" s="63">
        <v>5484000</v>
      </c>
      <c r="D16" s="63">
        <v>2931100</v>
      </c>
      <c r="E16" s="63">
        <v>2803802.5</v>
      </c>
      <c r="F16" s="27">
        <f t="shared" si="1"/>
        <v>51.12696024799417</v>
      </c>
      <c r="G16" s="27">
        <f t="shared" si="2"/>
        <v>95.657005902221002</v>
      </c>
      <c r="H16" s="63">
        <v>0</v>
      </c>
      <c r="I16" s="63">
        <v>251956.93</v>
      </c>
      <c r="J16" s="34"/>
    </row>
    <row r="17" spans="1:10" s="28" customFormat="1" ht="15.75" x14ac:dyDescent="0.25">
      <c r="A17" s="25" t="s">
        <v>117</v>
      </c>
      <c r="B17" s="18" t="s">
        <v>122</v>
      </c>
      <c r="C17" s="63">
        <v>10360000</v>
      </c>
      <c r="D17" s="63">
        <v>7651500</v>
      </c>
      <c r="E17" s="63">
        <v>7569010.1600000001</v>
      </c>
      <c r="F17" s="27">
        <f t="shared" si="1"/>
        <v>73.059943629343621</v>
      </c>
      <c r="G17" s="27">
        <f t="shared" si="2"/>
        <v>98.921912827550145</v>
      </c>
      <c r="H17" s="63">
        <v>390000</v>
      </c>
      <c r="I17" s="63">
        <v>182478.45</v>
      </c>
      <c r="J17" s="34">
        <f>+I17/H17*100</f>
        <v>46.789346153846154</v>
      </c>
    </row>
    <row r="18" spans="1:10" s="28" customFormat="1" ht="15.75" x14ac:dyDescent="0.25">
      <c r="A18" s="25" t="s">
        <v>123</v>
      </c>
      <c r="B18" s="18" t="s">
        <v>127</v>
      </c>
      <c r="C18" s="63">
        <v>3397000</v>
      </c>
      <c r="D18" s="63">
        <v>1876100</v>
      </c>
      <c r="E18" s="63">
        <v>1856658.2100000002</v>
      </c>
      <c r="F18" s="27">
        <f t="shared" si="1"/>
        <v>54.655820135413599</v>
      </c>
      <c r="G18" s="27">
        <f t="shared" si="2"/>
        <v>98.963712488673323</v>
      </c>
      <c r="H18" s="16"/>
      <c r="I18" s="16"/>
      <c r="J18" s="34"/>
    </row>
    <row r="19" spans="1:10" s="28" customFormat="1" ht="31.5" x14ac:dyDescent="0.25">
      <c r="A19" s="25" t="s">
        <v>124</v>
      </c>
      <c r="B19" s="18" t="s">
        <v>128</v>
      </c>
      <c r="C19" s="63">
        <v>310000</v>
      </c>
      <c r="D19" s="63">
        <v>172900</v>
      </c>
      <c r="E19" s="63">
        <v>139049.41</v>
      </c>
      <c r="F19" s="27">
        <f t="shared" si="1"/>
        <v>44.854648387096773</v>
      </c>
      <c r="G19" s="27">
        <f t="shared" si="2"/>
        <v>80.421868131868138</v>
      </c>
      <c r="H19" s="16"/>
      <c r="I19" s="16"/>
      <c r="J19" s="34"/>
    </row>
    <row r="20" spans="1:10" s="28" customFormat="1" ht="31.5" x14ac:dyDescent="0.25">
      <c r="A20" s="25" t="s">
        <v>125</v>
      </c>
      <c r="B20" s="18" t="s">
        <v>129</v>
      </c>
      <c r="C20" s="63">
        <v>1176200</v>
      </c>
      <c r="D20" s="63">
        <v>553100</v>
      </c>
      <c r="E20" s="63">
        <v>413224.77</v>
      </c>
      <c r="F20" s="27">
        <f t="shared" si="1"/>
        <v>35.132185852746133</v>
      </c>
      <c r="G20" s="27">
        <f t="shared" si="2"/>
        <v>74.710679804736941</v>
      </c>
      <c r="H20" s="16"/>
      <c r="I20" s="16"/>
      <c r="J20" s="34"/>
    </row>
    <row r="21" spans="1:10" s="28" customFormat="1" ht="47.25" x14ac:dyDescent="0.25">
      <c r="A21" s="25" t="s">
        <v>126</v>
      </c>
      <c r="B21" s="18" t="s">
        <v>130</v>
      </c>
      <c r="C21" s="63">
        <v>301713</v>
      </c>
      <c r="D21" s="63">
        <v>129979</v>
      </c>
      <c r="E21" s="63">
        <v>71478.14</v>
      </c>
      <c r="F21" s="27">
        <f t="shared" si="1"/>
        <v>23.69077235651099</v>
      </c>
      <c r="G21" s="27">
        <f t="shared" si="2"/>
        <v>54.992067949437981</v>
      </c>
      <c r="H21" s="16"/>
      <c r="I21" s="16"/>
      <c r="J21" s="34"/>
    </row>
    <row r="22" spans="1:10" s="21" customFormat="1" ht="15.75" x14ac:dyDescent="0.25">
      <c r="A22" s="29" t="s">
        <v>131</v>
      </c>
      <c r="B22" s="14">
        <v>2000</v>
      </c>
      <c r="C22" s="23">
        <f>+C23+C24+C25+C26+C27+C28+C29</f>
        <v>9460800</v>
      </c>
      <c r="D22" s="23">
        <f t="shared" ref="D22:E22" si="5">+D23+D24+D25+D26+D27+D28+D29</f>
        <v>5808400</v>
      </c>
      <c r="E22" s="23">
        <f t="shared" si="5"/>
        <v>5012865.79</v>
      </c>
      <c r="F22" s="24">
        <f t="shared" si="1"/>
        <v>52.985643814476582</v>
      </c>
      <c r="G22" s="24">
        <f t="shared" si="2"/>
        <v>86.303728909854698</v>
      </c>
      <c r="H22" s="23"/>
      <c r="I22" s="23"/>
      <c r="J22" s="33"/>
    </row>
    <row r="23" spans="1:10" s="28" customFormat="1" ht="31.5" x14ac:dyDescent="0.25">
      <c r="A23" s="25" t="s">
        <v>132</v>
      </c>
      <c r="B23" s="18" t="s">
        <v>142</v>
      </c>
      <c r="C23" s="63">
        <v>7426600</v>
      </c>
      <c r="D23" s="63">
        <v>4233800</v>
      </c>
      <c r="E23" s="63">
        <v>3802939.28</v>
      </c>
      <c r="F23" s="27">
        <f t="shared" si="1"/>
        <v>51.207002935394385</v>
      </c>
      <c r="G23" s="27">
        <f t="shared" si="2"/>
        <v>89.82330955642685</v>
      </c>
      <c r="H23" s="16"/>
      <c r="I23" s="16"/>
      <c r="J23" s="34"/>
    </row>
    <row r="24" spans="1:10" s="28" customFormat="1" ht="47.25" x14ac:dyDescent="0.25">
      <c r="A24" s="25" t="s">
        <v>133</v>
      </c>
      <c r="B24" s="18" t="s">
        <v>143</v>
      </c>
      <c r="C24" s="63">
        <v>725500</v>
      </c>
      <c r="D24" s="63">
        <v>499700</v>
      </c>
      <c r="E24" s="63">
        <v>475223.14</v>
      </c>
      <c r="F24" s="27">
        <f t="shared" si="1"/>
        <v>65.502844934527914</v>
      </c>
      <c r="G24" s="27">
        <f t="shared" si="2"/>
        <v>95.101689013408048</v>
      </c>
      <c r="H24" s="16"/>
      <c r="I24" s="16"/>
      <c r="J24" s="34"/>
    </row>
    <row r="25" spans="1:10" s="28" customFormat="1" ht="47.25" x14ac:dyDescent="0.25">
      <c r="A25" s="25" t="s">
        <v>134</v>
      </c>
      <c r="B25" s="18" t="s">
        <v>144</v>
      </c>
      <c r="C25" s="63">
        <v>161200</v>
      </c>
      <c r="D25" s="63">
        <v>70900</v>
      </c>
      <c r="E25" s="63">
        <v>70888.28</v>
      </c>
      <c r="F25" s="27">
        <f t="shared" si="1"/>
        <v>43.975359801488835</v>
      </c>
      <c r="G25" s="27">
        <f t="shared" si="2"/>
        <v>99.983469675599437</v>
      </c>
      <c r="H25" s="16"/>
      <c r="I25" s="16"/>
      <c r="J25" s="34"/>
    </row>
    <row r="26" spans="1:10" s="28" customFormat="1" ht="31.5" x14ac:dyDescent="0.25">
      <c r="A26" s="25" t="s">
        <v>135</v>
      </c>
      <c r="B26" s="18" t="s">
        <v>145</v>
      </c>
      <c r="C26" s="63">
        <v>347200</v>
      </c>
      <c r="D26" s="63">
        <v>224500</v>
      </c>
      <c r="E26" s="63">
        <v>167339.56</v>
      </c>
      <c r="F26" s="27">
        <f t="shared" si="1"/>
        <v>48.196877880184331</v>
      </c>
      <c r="G26" s="27">
        <f t="shared" si="2"/>
        <v>74.538779510022266</v>
      </c>
      <c r="H26" s="16"/>
      <c r="I26" s="16"/>
      <c r="J26" s="34"/>
    </row>
    <row r="27" spans="1:10" s="28" customFormat="1" ht="31.5" x14ac:dyDescent="0.25">
      <c r="A27" s="25" t="s">
        <v>136</v>
      </c>
      <c r="B27" s="18" t="s">
        <v>146</v>
      </c>
      <c r="C27" s="63">
        <v>694000</v>
      </c>
      <c r="D27" s="63">
        <v>694000</v>
      </c>
      <c r="E27" s="63">
        <v>432266.83</v>
      </c>
      <c r="F27" s="27">
        <f t="shared" si="1"/>
        <v>62.286286743515852</v>
      </c>
      <c r="G27" s="27">
        <f t="shared" si="2"/>
        <v>62.286286743515852</v>
      </c>
      <c r="H27" s="16"/>
      <c r="I27" s="16"/>
      <c r="J27" s="34"/>
    </row>
    <row r="28" spans="1:10" s="28" customFormat="1" ht="31.5" x14ac:dyDescent="0.25">
      <c r="A28" s="25" t="s">
        <v>137</v>
      </c>
      <c r="B28" s="18" t="s">
        <v>147</v>
      </c>
      <c r="C28" s="63">
        <v>46300</v>
      </c>
      <c r="D28" s="63">
        <v>25500</v>
      </c>
      <c r="E28" s="63">
        <v>23431</v>
      </c>
      <c r="F28" s="27">
        <f t="shared" si="1"/>
        <v>50.606911447084236</v>
      </c>
      <c r="G28" s="27">
        <f t="shared" si="2"/>
        <v>91.886274509803926</v>
      </c>
      <c r="H28" s="16"/>
      <c r="I28" s="16"/>
      <c r="J28" s="34"/>
    </row>
    <row r="29" spans="1:10" s="28" customFormat="1" ht="15.75" x14ac:dyDescent="0.25">
      <c r="A29" s="25" t="s">
        <v>138</v>
      </c>
      <c r="B29" s="18" t="s">
        <v>148</v>
      </c>
      <c r="C29" s="63">
        <v>60000</v>
      </c>
      <c r="D29" s="63">
        <v>60000</v>
      </c>
      <c r="E29" s="63">
        <v>40777.699999999997</v>
      </c>
      <c r="F29" s="27">
        <f t="shared" si="1"/>
        <v>67.962833333333322</v>
      </c>
      <c r="G29" s="27">
        <f t="shared" si="2"/>
        <v>67.962833333333322</v>
      </c>
      <c r="H29" s="16"/>
      <c r="I29" s="16"/>
      <c r="J29" s="34"/>
    </row>
    <row r="30" spans="1:10" s="21" customFormat="1" ht="15.75" x14ac:dyDescent="0.25">
      <c r="A30" s="29" t="s">
        <v>139</v>
      </c>
      <c r="B30" s="14">
        <v>3000</v>
      </c>
      <c r="C30" s="23">
        <f>+C31+C32</f>
        <v>3190500</v>
      </c>
      <c r="D30" s="23">
        <f t="shared" ref="D30:E30" si="6">+D31+D32</f>
        <v>2114000</v>
      </c>
      <c r="E30" s="23">
        <f t="shared" si="6"/>
        <v>1878240.85</v>
      </c>
      <c r="F30" s="24">
        <f t="shared" si="1"/>
        <v>58.86979627017709</v>
      </c>
      <c r="G30" s="24">
        <f t="shared" si="2"/>
        <v>88.847722327341543</v>
      </c>
      <c r="H30" s="23"/>
      <c r="I30" s="23"/>
      <c r="J30" s="33"/>
    </row>
    <row r="31" spans="1:10" s="28" customFormat="1" ht="31.5" x14ac:dyDescent="0.25">
      <c r="A31" s="25" t="s">
        <v>140</v>
      </c>
      <c r="B31" s="18" t="s">
        <v>149</v>
      </c>
      <c r="C31" s="63">
        <v>1818000</v>
      </c>
      <c r="D31" s="63">
        <v>945000</v>
      </c>
      <c r="E31" s="63">
        <v>711456.85</v>
      </c>
      <c r="F31" s="27">
        <f t="shared" si="1"/>
        <v>39.134040154015395</v>
      </c>
      <c r="G31" s="27">
        <f t="shared" si="2"/>
        <v>75.286439153439161</v>
      </c>
      <c r="H31" s="16"/>
      <c r="I31" s="16"/>
      <c r="J31" s="34"/>
    </row>
    <row r="32" spans="1:10" s="28" customFormat="1" ht="31.5" x14ac:dyDescent="0.25">
      <c r="A32" s="25" t="s">
        <v>141</v>
      </c>
      <c r="B32" s="18" t="s">
        <v>150</v>
      </c>
      <c r="C32" s="63">
        <v>1372500</v>
      </c>
      <c r="D32" s="63">
        <v>1169000</v>
      </c>
      <c r="E32" s="63">
        <v>1166784</v>
      </c>
      <c r="F32" s="27">
        <f t="shared" si="1"/>
        <v>85.01158469945355</v>
      </c>
      <c r="G32" s="27">
        <f t="shared" si="2"/>
        <v>99.810436270316501</v>
      </c>
      <c r="H32" s="16"/>
      <c r="I32" s="16"/>
      <c r="J32" s="34"/>
    </row>
    <row r="33" spans="1:10" s="21" customFormat="1" ht="15.75" x14ac:dyDescent="0.25">
      <c r="A33" s="29" t="s">
        <v>151</v>
      </c>
      <c r="B33" s="19" t="s">
        <v>168</v>
      </c>
      <c r="C33" s="30">
        <f>+C34+C35+C36+C37+C38</f>
        <v>10857000</v>
      </c>
      <c r="D33" s="30">
        <f t="shared" ref="D33:E33" si="7">+D34+D35+D36+D37+D38</f>
        <v>5506636</v>
      </c>
      <c r="E33" s="30">
        <f t="shared" si="7"/>
        <v>4685787.6400000006</v>
      </c>
      <c r="F33" s="24">
        <f t="shared" si="1"/>
        <v>43.159138251819108</v>
      </c>
      <c r="G33" s="24">
        <f t="shared" si="2"/>
        <v>85.093469769928504</v>
      </c>
      <c r="H33" s="30">
        <f>+H34+H35+H36+H37+H38</f>
        <v>220000</v>
      </c>
      <c r="I33" s="30">
        <f>+I34+I35+I36+I37+I38</f>
        <v>23409.75</v>
      </c>
      <c r="J33" s="33">
        <f>+I33/H33*100</f>
        <v>10.640795454545454</v>
      </c>
    </row>
    <row r="34" spans="1:10" s="28" customFormat="1" ht="15.75" x14ac:dyDescent="0.25">
      <c r="A34" s="25" t="s">
        <v>152</v>
      </c>
      <c r="B34" s="18" t="s">
        <v>169</v>
      </c>
      <c r="C34" s="63">
        <v>3954000</v>
      </c>
      <c r="D34" s="63">
        <v>1963200</v>
      </c>
      <c r="E34" s="63">
        <v>1519243.8299999998</v>
      </c>
      <c r="F34" s="27">
        <f t="shared" si="1"/>
        <v>38.422959787556898</v>
      </c>
      <c r="G34" s="27">
        <f t="shared" si="2"/>
        <v>77.386095660146694</v>
      </c>
      <c r="H34" s="16"/>
      <c r="I34" s="16"/>
      <c r="J34" s="34"/>
    </row>
    <row r="35" spans="1:10" s="28" customFormat="1" ht="15.75" x14ac:dyDescent="0.25">
      <c r="A35" s="25" t="s">
        <v>153</v>
      </c>
      <c r="B35" s="18" t="s">
        <v>170</v>
      </c>
      <c r="C35" s="63">
        <v>162000</v>
      </c>
      <c r="D35" s="63">
        <v>96200</v>
      </c>
      <c r="E35" s="63">
        <v>68351.209999999992</v>
      </c>
      <c r="F35" s="27">
        <f t="shared" si="1"/>
        <v>42.192104938271605</v>
      </c>
      <c r="G35" s="27">
        <f t="shared" si="2"/>
        <v>71.051153846153838</v>
      </c>
      <c r="H35" s="63">
        <v>4000</v>
      </c>
      <c r="I35" s="63">
        <v>0</v>
      </c>
      <c r="J35" s="34"/>
    </row>
    <row r="36" spans="1:10" s="28" customFormat="1" ht="31.5" x14ac:dyDescent="0.25">
      <c r="A36" s="25" t="s">
        <v>154</v>
      </c>
      <c r="B36" s="18" t="s">
        <v>171</v>
      </c>
      <c r="C36" s="63">
        <v>5142000</v>
      </c>
      <c r="D36" s="63">
        <v>2627600</v>
      </c>
      <c r="E36" s="63">
        <v>2481062.1500000004</v>
      </c>
      <c r="F36" s="27">
        <f t="shared" si="1"/>
        <v>48.250916958381964</v>
      </c>
      <c r="G36" s="27">
        <f t="shared" si="2"/>
        <v>94.423129471761314</v>
      </c>
      <c r="H36" s="63">
        <v>216000</v>
      </c>
      <c r="I36" s="63">
        <v>23409.75</v>
      </c>
      <c r="J36" s="34">
        <f>+I36/H36*100</f>
        <v>10.837847222222221</v>
      </c>
    </row>
    <row r="37" spans="1:10" s="28" customFormat="1" ht="15.75" x14ac:dyDescent="0.25">
      <c r="A37" s="25" t="s">
        <v>155</v>
      </c>
      <c r="B37" s="18" t="s">
        <v>172</v>
      </c>
      <c r="C37" s="63">
        <v>350000</v>
      </c>
      <c r="D37" s="63">
        <v>197200</v>
      </c>
      <c r="E37" s="63">
        <v>158106.57999999999</v>
      </c>
      <c r="F37" s="27">
        <f t="shared" si="1"/>
        <v>45.173308571428564</v>
      </c>
      <c r="G37" s="27">
        <f t="shared" si="2"/>
        <v>80.17575050709938</v>
      </c>
      <c r="H37" s="16"/>
      <c r="I37" s="16"/>
      <c r="J37" s="34"/>
    </row>
    <row r="38" spans="1:10" s="28" customFormat="1" ht="31.5" x14ac:dyDescent="0.25">
      <c r="A38" s="25" t="s">
        <v>156</v>
      </c>
      <c r="B38" s="18" t="s">
        <v>173</v>
      </c>
      <c r="C38" s="63">
        <v>1249000</v>
      </c>
      <c r="D38" s="63">
        <v>622436</v>
      </c>
      <c r="E38" s="63">
        <v>459023.87</v>
      </c>
      <c r="F38" s="27">
        <f t="shared" si="1"/>
        <v>36.751310648518817</v>
      </c>
      <c r="G38" s="27">
        <f t="shared" si="2"/>
        <v>73.746356251887747</v>
      </c>
      <c r="H38" s="16"/>
      <c r="I38" s="16"/>
      <c r="J38" s="34"/>
    </row>
    <row r="39" spans="1:10" s="21" customFormat="1" ht="15.75" x14ac:dyDescent="0.25">
      <c r="A39" s="29" t="s">
        <v>157</v>
      </c>
      <c r="B39" s="19" t="s">
        <v>174</v>
      </c>
      <c r="C39" s="30">
        <f>+C40+C41</f>
        <v>2455100</v>
      </c>
      <c r="D39" s="30">
        <f t="shared" ref="D39:E39" si="8">+D40+D41</f>
        <v>1301560</v>
      </c>
      <c r="E39" s="30">
        <f t="shared" si="8"/>
        <v>1263808.31</v>
      </c>
      <c r="F39" s="24">
        <f t="shared" si="1"/>
        <v>51.476856747179347</v>
      </c>
      <c r="G39" s="24">
        <f t="shared" si="2"/>
        <v>97.099504440824859</v>
      </c>
      <c r="H39" s="30"/>
      <c r="I39" s="30"/>
      <c r="J39" s="33"/>
    </row>
    <row r="40" spans="1:10" s="28" customFormat="1" ht="31.5" x14ac:dyDescent="0.25">
      <c r="A40" s="25" t="s">
        <v>158</v>
      </c>
      <c r="B40" s="18" t="s">
        <v>175</v>
      </c>
      <c r="C40" s="63">
        <v>1540100</v>
      </c>
      <c r="D40" s="63">
        <v>844060</v>
      </c>
      <c r="E40" s="63">
        <v>807928.74</v>
      </c>
      <c r="F40" s="27">
        <f t="shared" si="1"/>
        <v>52.459498733848456</v>
      </c>
      <c r="G40" s="27">
        <f t="shared" si="2"/>
        <v>95.719349335355304</v>
      </c>
      <c r="H40" s="16"/>
      <c r="I40" s="16"/>
      <c r="J40" s="34"/>
    </row>
    <row r="41" spans="1:10" s="28" customFormat="1" ht="23.25" customHeight="1" x14ac:dyDescent="0.25">
      <c r="A41" s="25" t="s">
        <v>159</v>
      </c>
      <c r="B41" s="18" t="s">
        <v>176</v>
      </c>
      <c r="C41" s="63">
        <v>915000</v>
      </c>
      <c r="D41" s="63">
        <v>457500</v>
      </c>
      <c r="E41" s="63">
        <v>455879.57</v>
      </c>
      <c r="F41" s="27">
        <f t="shared" si="1"/>
        <v>49.822903825136613</v>
      </c>
      <c r="G41" s="27">
        <f t="shared" si="2"/>
        <v>99.645807650273227</v>
      </c>
      <c r="H41" s="16"/>
      <c r="I41" s="16"/>
      <c r="J41" s="34"/>
    </row>
    <row r="42" spans="1:10" s="21" customFormat="1" ht="15.75" x14ac:dyDescent="0.25">
      <c r="A42" s="29" t="s">
        <v>160</v>
      </c>
      <c r="B42" s="19" t="s">
        <v>177</v>
      </c>
      <c r="C42" s="30">
        <f>+C43+C44</f>
        <v>12292600</v>
      </c>
      <c r="D42" s="30">
        <f t="shared" ref="D42:E42" si="9">+D43+D44</f>
        <v>5802800</v>
      </c>
      <c r="E42" s="30">
        <f t="shared" si="9"/>
        <v>4829885.58</v>
      </c>
      <c r="F42" s="24">
        <f t="shared" si="1"/>
        <v>39.291000927387209</v>
      </c>
      <c r="G42" s="24">
        <f t="shared" si="2"/>
        <v>83.233707520507338</v>
      </c>
      <c r="H42" s="30"/>
      <c r="I42" s="30"/>
      <c r="J42" s="33"/>
    </row>
    <row r="43" spans="1:10" s="28" customFormat="1" ht="15.75" x14ac:dyDescent="0.25">
      <c r="A43" s="25" t="s">
        <v>161</v>
      </c>
      <c r="B43" s="18" t="s">
        <v>178</v>
      </c>
      <c r="C43" s="63">
        <v>12092600</v>
      </c>
      <c r="D43" s="63">
        <v>5602800</v>
      </c>
      <c r="E43" s="63">
        <v>4629885.58</v>
      </c>
      <c r="F43" s="27">
        <f t="shared" si="1"/>
        <v>38.286932338785704</v>
      </c>
      <c r="G43" s="27">
        <f t="shared" si="2"/>
        <v>82.635210608981225</v>
      </c>
      <c r="H43" s="16"/>
      <c r="I43" s="16"/>
      <c r="J43" s="34"/>
    </row>
    <row r="44" spans="1:10" s="28" customFormat="1" ht="94.5" x14ac:dyDescent="0.25">
      <c r="A44" s="64" t="s">
        <v>201</v>
      </c>
      <c r="B44" s="61" t="s">
        <v>200</v>
      </c>
      <c r="C44" s="63">
        <v>200000</v>
      </c>
      <c r="D44" s="63">
        <v>200000</v>
      </c>
      <c r="E44" s="63">
        <v>200000</v>
      </c>
      <c r="F44" s="27">
        <f t="shared" ref="F44" si="10">+E44/C44*100</f>
        <v>100</v>
      </c>
      <c r="G44" s="27">
        <f t="shared" ref="G44" si="11">+E44/D44*100</f>
        <v>100</v>
      </c>
      <c r="H44" s="16"/>
      <c r="I44" s="16"/>
      <c r="J44" s="34"/>
    </row>
    <row r="45" spans="1:10" s="21" customFormat="1" ht="15.75" x14ac:dyDescent="0.25">
      <c r="A45" s="29" t="s">
        <v>185</v>
      </c>
      <c r="B45" s="19" t="s">
        <v>188</v>
      </c>
      <c r="C45" s="30"/>
      <c r="D45" s="30"/>
      <c r="E45" s="30"/>
      <c r="F45" s="24"/>
      <c r="G45" s="24"/>
      <c r="H45" s="30">
        <f>+H48+H50+H49+H46+H47</f>
        <v>13310441.41</v>
      </c>
      <c r="I45" s="30">
        <f>+I48+I50+I49+I46+I47</f>
        <v>532851.9</v>
      </c>
      <c r="J45" s="33"/>
    </row>
    <row r="46" spans="1:10" s="59" customFormat="1" ht="15.75" x14ac:dyDescent="0.25">
      <c r="A46" s="64" t="s">
        <v>203</v>
      </c>
      <c r="B46" s="18">
        <v>7321</v>
      </c>
      <c r="C46" s="30"/>
      <c r="D46" s="30"/>
      <c r="E46" s="30"/>
      <c r="F46" s="24"/>
      <c r="G46" s="24"/>
      <c r="H46" s="63">
        <v>238838</v>
      </c>
      <c r="I46" s="63">
        <v>27000</v>
      </c>
      <c r="J46" s="34">
        <f t="shared" ref="J46" si="12">+I46/H46*100</f>
        <v>11.304733752585435</v>
      </c>
    </row>
    <row r="47" spans="1:10" s="59" customFormat="1" ht="15.75" x14ac:dyDescent="0.25">
      <c r="A47" s="64" t="s">
        <v>204</v>
      </c>
      <c r="B47" s="18">
        <v>7330</v>
      </c>
      <c r="C47" s="30"/>
      <c r="D47" s="30"/>
      <c r="E47" s="30"/>
      <c r="F47" s="24"/>
      <c r="G47" s="24"/>
      <c r="H47" s="63">
        <v>84655</v>
      </c>
      <c r="I47" s="63">
        <v>0</v>
      </c>
      <c r="J47" s="34"/>
    </row>
    <row r="48" spans="1:10" s="28" customFormat="1" ht="47.25" x14ac:dyDescent="0.25">
      <c r="A48" s="25" t="s">
        <v>186</v>
      </c>
      <c r="B48" s="18" t="s">
        <v>189</v>
      </c>
      <c r="C48" s="26"/>
      <c r="D48" s="26"/>
      <c r="E48" s="26"/>
      <c r="F48" s="27"/>
      <c r="G48" s="27"/>
      <c r="H48" s="63">
        <v>1400000</v>
      </c>
      <c r="I48" s="63">
        <v>0</v>
      </c>
      <c r="J48" s="34"/>
    </row>
    <row r="49" spans="1:10" s="28" customFormat="1" ht="31.5" x14ac:dyDescent="0.25">
      <c r="A49" s="25" t="s">
        <v>202</v>
      </c>
      <c r="B49" s="18">
        <v>7368</v>
      </c>
      <c r="C49" s="26"/>
      <c r="D49" s="26"/>
      <c r="E49" s="26"/>
      <c r="F49" s="27"/>
      <c r="G49" s="27"/>
      <c r="H49" s="63">
        <v>3242201</v>
      </c>
      <c r="I49" s="63">
        <v>499606.81</v>
      </c>
      <c r="J49" s="34">
        <f t="shared" ref="J49:J50" si="13">+I49/H49*100</f>
        <v>15.409495278053395</v>
      </c>
    </row>
    <row r="50" spans="1:10" s="28" customFormat="1" ht="31.5" x14ac:dyDescent="0.25">
      <c r="A50" s="25" t="s">
        <v>187</v>
      </c>
      <c r="B50" s="18" t="s">
        <v>190</v>
      </c>
      <c r="C50" s="26"/>
      <c r="D50" s="26"/>
      <c r="E50" s="26"/>
      <c r="F50" s="27"/>
      <c r="G50" s="27"/>
      <c r="H50" s="63">
        <v>8344747.4100000001</v>
      </c>
      <c r="I50" s="63">
        <v>6245.09</v>
      </c>
      <c r="J50" s="34">
        <f t="shared" si="13"/>
        <v>7.4838574412883274E-2</v>
      </c>
    </row>
    <row r="51" spans="1:10" s="21" customFormat="1" ht="31.5" x14ac:dyDescent="0.25">
      <c r="A51" s="29" t="s">
        <v>191</v>
      </c>
      <c r="B51" s="19" t="s">
        <v>192</v>
      </c>
      <c r="C51" s="30">
        <f>+C52</f>
        <v>17510000</v>
      </c>
      <c r="D51" s="30">
        <f t="shared" ref="D51:E51" si="14">+D52</f>
        <v>1300000</v>
      </c>
      <c r="E51" s="30">
        <f t="shared" si="14"/>
        <v>385662.65</v>
      </c>
      <c r="F51" s="27">
        <f t="shared" ref="F51:F57" si="15">+E51/C51*100</f>
        <v>2.2025279840091376</v>
      </c>
      <c r="G51" s="27">
        <f t="shared" ref="G51:G57" si="16">+E51/D51*100</f>
        <v>29.666357692307692</v>
      </c>
      <c r="H51" s="30">
        <f>+H52+H53</f>
        <v>10000000</v>
      </c>
      <c r="I51" s="30">
        <f>+I52+I53</f>
        <v>0</v>
      </c>
      <c r="J51" s="33"/>
    </row>
    <row r="52" spans="1:10" s="28" customFormat="1" ht="47.25" x14ac:dyDescent="0.25">
      <c r="A52" s="25" t="s">
        <v>162</v>
      </c>
      <c r="B52" s="18" t="s">
        <v>179</v>
      </c>
      <c r="C52" s="63">
        <v>17510000</v>
      </c>
      <c r="D52" s="63">
        <v>1300000</v>
      </c>
      <c r="E52" s="63">
        <v>385662.65</v>
      </c>
      <c r="F52" s="27">
        <f t="shared" si="15"/>
        <v>2.2025279840091376</v>
      </c>
      <c r="G52" s="27">
        <f t="shared" si="16"/>
        <v>29.666357692307692</v>
      </c>
      <c r="H52" s="26"/>
      <c r="I52" s="16"/>
      <c r="J52" s="34"/>
    </row>
    <row r="53" spans="1:10" s="28" customFormat="1" ht="47.25" x14ac:dyDescent="0.25">
      <c r="A53" s="64" t="s">
        <v>205</v>
      </c>
      <c r="B53" s="18">
        <v>7462</v>
      </c>
      <c r="C53" s="63"/>
      <c r="D53" s="63"/>
      <c r="E53" s="63"/>
      <c r="F53" s="27"/>
      <c r="G53" s="27"/>
      <c r="H53" s="63">
        <v>10000000</v>
      </c>
      <c r="I53" s="16"/>
      <c r="J53" s="34"/>
    </row>
    <row r="54" spans="1:10" s="21" customFormat="1" ht="31.5" x14ac:dyDescent="0.25">
      <c r="A54" s="29" t="s">
        <v>193</v>
      </c>
      <c r="B54" s="19" t="s">
        <v>195</v>
      </c>
      <c r="C54" s="30">
        <f>+C55+C56+C57</f>
        <v>1780000</v>
      </c>
      <c r="D54" s="30">
        <f t="shared" ref="D54:E54" si="17">+D55+D56+D57</f>
        <v>1031224</v>
      </c>
      <c r="E54" s="30">
        <f t="shared" si="17"/>
        <v>742873.58000000007</v>
      </c>
      <c r="F54" s="27">
        <f t="shared" si="15"/>
        <v>41.734470786516859</v>
      </c>
      <c r="G54" s="27">
        <f t="shared" si="16"/>
        <v>72.038042171245053</v>
      </c>
      <c r="H54" s="30">
        <f>+H56</f>
        <v>0</v>
      </c>
      <c r="I54" s="14"/>
      <c r="J54" s="33"/>
    </row>
    <row r="55" spans="1:10" s="59" customFormat="1" ht="15.75" x14ac:dyDescent="0.25">
      <c r="A55" s="64" t="s">
        <v>163</v>
      </c>
      <c r="B55" s="61" t="s">
        <v>180</v>
      </c>
      <c r="C55" s="63">
        <v>780000</v>
      </c>
      <c r="D55" s="63">
        <v>401624</v>
      </c>
      <c r="E55" s="63">
        <v>377285.53</v>
      </c>
      <c r="F55" s="27">
        <f t="shared" si="15"/>
        <v>48.369939743589747</v>
      </c>
      <c r="G55" s="27">
        <f t="shared" si="16"/>
        <v>93.939986156205819</v>
      </c>
      <c r="H55" s="30"/>
      <c r="I55" s="14"/>
      <c r="J55" s="33"/>
    </row>
    <row r="56" spans="1:10" s="28" customFormat="1" ht="31.5" x14ac:dyDescent="0.25">
      <c r="A56" s="25" t="s">
        <v>194</v>
      </c>
      <c r="B56" s="18" t="s">
        <v>181</v>
      </c>
      <c r="C56" s="63">
        <v>130000</v>
      </c>
      <c r="D56" s="63">
        <v>130000</v>
      </c>
      <c r="E56" s="63">
        <v>79734</v>
      </c>
      <c r="F56" s="27">
        <f t="shared" si="15"/>
        <v>61.333846153846153</v>
      </c>
      <c r="G56" s="27">
        <f t="shared" si="16"/>
        <v>61.333846153846153</v>
      </c>
      <c r="H56" s="26"/>
      <c r="I56" s="16"/>
      <c r="J56" s="34"/>
    </row>
    <row r="57" spans="1:10" s="28" customFormat="1" ht="15.75" x14ac:dyDescent="0.25">
      <c r="A57" s="64" t="s">
        <v>164</v>
      </c>
      <c r="B57" s="61" t="s">
        <v>182</v>
      </c>
      <c r="C57" s="63">
        <v>870000</v>
      </c>
      <c r="D57" s="63">
        <v>499600</v>
      </c>
      <c r="E57" s="63">
        <v>285854.05</v>
      </c>
      <c r="F57" s="27">
        <f t="shared" si="15"/>
        <v>32.856787356321838</v>
      </c>
      <c r="G57" s="27">
        <f t="shared" si="16"/>
        <v>57.216583266613284</v>
      </c>
      <c r="H57" s="26"/>
      <c r="I57" s="16"/>
      <c r="J57" s="34"/>
    </row>
    <row r="58" spans="1:10" s="21" customFormat="1" ht="15.75" x14ac:dyDescent="0.25">
      <c r="A58" s="29" t="s">
        <v>196</v>
      </c>
      <c r="B58" s="19" t="s">
        <v>198</v>
      </c>
      <c r="C58" s="30"/>
      <c r="D58" s="30"/>
      <c r="E58" s="30"/>
      <c r="F58" s="24"/>
      <c r="G58" s="24"/>
      <c r="H58" s="30">
        <f>+H59</f>
        <v>10000</v>
      </c>
      <c r="I58" s="14"/>
      <c r="J58" s="33"/>
    </row>
    <row r="59" spans="1:10" s="28" customFormat="1" ht="15.75" x14ac:dyDescent="0.25">
      <c r="A59" s="25" t="s">
        <v>197</v>
      </c>
      <c r="B59" s="18" t="s">
        <v>199</v>
      </c>
      <c r="C59" s="26"/>
      <c r="D59" s="26"/>
      <c r="E59" s="26"/>
      <c r="F59" s="27"/>
      <c r="G59" s="27"/>
      <c r="H59" s="26">
        <v>10000</v>
      </c>
      <c r="I59" s="16"/>
      <c r="J59" s="34"/>
    </row>
    <row r="60" spans="1:10" s="21" customFormat="1" ht="15.75" x14ac:dyDescent="0.25">
      <c r="A60" s="29" t="s">
        <v>165</v>
      </c>
      <c r="B60" s="19" t="s">
        <v>183</v>
      </c>
      <c r="C60" s="30">
        <f>+C62</f>
        <v>2000000</v>
      </c>
      <c r="D60" s="30">
        <f t="shared" ref="D60:E60" si="18">+D62</f>
        <v>1000000</v>
      </c>
      <c r="E60" s="30">
        <f t="shared" si="18"/>
        <v>1000000</v>
      </c>
      <c r="F60" s="24">
        <f t="shared" si="1"/>
        <v>50</v>
      </c>
      <c r="G60" s="24">
        <f t="shared" si="2"/>
        <v>100</v>
      </c>
      <c r="H60" s="65">
        <f>+H61+H62</f>
        <v>340000</v>
      </c>
      <c r="I60" s="65">
        <f>+I61+I62</f>
        <v>0</v>
      </c>
      <c r="J60" s="33"/>
    </row>
    <row r="61" spans="1:10" s="59" customFormat="1" ht="31.5" x14ac:dyDescent="0.25">
      <c r="A61" s="64" t="s">
        <v>206</v>
      </c>
      <c r="B61" s="18">
        <v>9750</v>
      </c>
      <c r="C61" s="30"/>
      <c r="D61" s="30"/>
      <c r="E61" s="30"/>
      <c r="F61" s="24"/>
      <c r="G61" s="24"/>
      <c r="H61" s="14"/>
      <c r="I61" s="14"/>
      <c r="J61" s="33"/>
    </row>
    <row r="62" spans="1:10" s="28" customFormat="1" ht="15.75" x14ac:dyDescent="0.25">
      <c r="A62" s="25" t="s">
        <v>166</v>
      </c>
      <c r="B62" s="18" t="s">
        <v>184</v>
      </c>
      <c r="C62" s="63">
        <v>2000000</v>
      </c>
      <c r="D62" s="63">
        <v>1000000</v>
      </c>
      <c r="E62" s="63">
        <v>1000000</v>
      </c>
      <c r="F62" s="27">
        <f t="shared" si="1"/>
        <v>50</v>
      </c>
      <c r="G62" s="27">
        <f t="shared" si="2"/>
        <v>100</v>
      </c>
      <c r="H62" s="63">
        <v>340000</v>
      </c>
      <c r="I62" s="16"/>
      <c r="J62" s="34"/>
    </row>
    <row r="63" spans="1:10" s="21" customFormat="1" ht="15.75" x14ac:dyDescent="0.25">
      <c r="A63" s="29" t="s">
        <v>167</v>
      </c>
      <c r="B63" s="14"/>
      <c r="C63" s="30">
        <f>+C60+C42+C39+C33+C30+C22+C12+C9+C54+C51</f>
        <v>280897413</v>
      </c>
      <c r="D63" s="30">
        <f t="shared" ref="D63:E63" si="19">+D60+D42+D39+D33+D30+D22+D12+D9+D54+D51</f>
        <v>147018403</v>
      </c>
      <c r="E63" s="30">
        <f t="shared" si="19"/>
        <v>135143320.89999998</v>
      </c>
      <c r="F63" s="24">
        <f t="shared" si="1"/>
        <v>48.111272886660572</v>
      </c>
      <c r="G63" s="24">
        <f t="shared" si="2"/>
        <v>91.922724055164693</v>
      </c>
      <c r="H63" s="23">
        <f>+H58+H54+H51+H45+H33+H12+H9+H60</f>
        <v>26728441.41</v>
      </c>
      <c r="I63" s="23">
        <f>+I58+I54+I51+I45+I33+I12+I9</f>
        <v>1789374.5</v>
      </c>
      <c r="J63" s="33">
        <f>+I63/H63*100</f>
        <v>6.6946458738538173</v>
      </c>
    </row>
    <row r="65" spans="3:9" x14ac:dyDescent="0.2">
      <c r="C65" s="10"/>
      <c r="D65" s="10"/>
    </row>
    <row r="66" spans="3:9" x14ac:dyDescent="0.2">
      <c r="C66" s="60"/>
      <c r="D66" s="60"/>
      <c r="E66" s="60"/>
      <c r="H66" s="60"/>
      <c r="I66" s="60"/>
    </row>
  </sheetData>
  <mergeCells count="14">
    <mergeCell ref="H5:J5"/>
    <mergeCell ref="A2:L2"/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</mergeCells>
  <pageMargins left="0.19685039370078741" right="0.19685039370078741" top="0.19685039370078741" bottom="0.19685039370078741" header="0.31496062992125984" footer="0.31496062992125984"/>
  <pageSetup paperSize="9" scale="73" orientation="landscape" r:id="rId1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view="pageBreakPreview" zoomScale="60" zoomScaleNormal="100" workbookViewId="0">
      <pane xSplit="1" ySplit="9" topLeftCell="B106" activePane="bottomRight" state="frozen"/>
      <selection pane="topRight" activeCell="B1" sqref="B1"/>
      <selection pane="bottomLeft" activeCell="A9" sqref="A9"/>
      <selection pane="bottomRight" activeCell="C132" sqref="C131:C132"/>
    </sheetView>
  </sheetViews>
  <sheetFormatPr defaultRowHeight="12.75" x14ac:dyDescent="0.2"/>
  <cols>
    <col min="1" max="1" width="0.140625" style="20" customWidth="1"/>
    <col min="2" max="2" width="14.28515625" style="20" customWidth="1"/>
    <col min="3" max="3" width="52.140625" style="3" customWidth="1"/>
    <col min="4" max="4" width="16.28515625" style="20" customWidth="1"/>
    <col min="5" max="5" width="15.5703125" style="20" customWidth="1"/>
    <col min="6" max="6" width="15.7109375" style="20" customWidth="1"/>
    <col min="7" max="7" width="17.28515625" style="20" customWidth="1"/>
    <col min="8" max="8" width="18.42578125" style="9" customWidth="1"/>
    <col min="9" max="9" width="14.42578125" style="20" customWidth="1"/>
    <col min="10" max="10" width="18.5703125" style="20" hidden="1" customWidth="1"/>
    <col min="11" max="11" width="12.85546875" style="20" customWidth="1"/>
    <col min="12" max="12" width="16.7109375" style="20" customWidth="1"/>
    <col min="13" max="13" width="18" style="20" hidden="1" customWidth="1"/>
    <col min="14" max="16384" width="9.140625" style="20"/>
  </cols>
  <sheetData>
    <row r="1" spans="1:13" x14ac:dyDescent="0.2">
      <c r="A1" s="73"/>
      <c r="B1" s="73"/>
      <c r="C1" s="2"/>
      <c r="D1" s="73"/>
      <c r="E1" s="73"/>
      <c r="F1" s="73"/>
      <c r="G1" s="73"/>
      <c r="H1" s="7"/>
      <c r="I1" s="73"/>
      <c r="J1" s="73"/>
      <c r="K1" s="73"/>
    </row>
    <row r="2" spans="1:13" ht="23.25" x14ac:dyDescent="0.3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26.25" x14ac:dyDescent="0.4">
      <c r="A3" s="73"/>
      <c r="B3" s="78" t="s">
        <v>207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26.25" x14ac:dyDescent="0.4">
      <c r="A4" s="73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26.25" x14ac:dyDescent="0.4">
      <c r="A5" s="73"/>
      <c r="B5" s="67"/>
      <c r="C5" s="68"/>
      <c r="D5" s="99"/>
      <c r="E5" s="99"/>
      <c r="F5" s="99"/>
      <c r="G5" s="71"/>
      <c r="H5" s="8"/>
      <c r="I5" s="68"/>
      <c r="J5" s="68"/>
      <c r="K5" s="68"/>
      <c r="L5" s="35" t="s">
        <v>0</v>
      </c>
      <c r="M5" s="68"/>
    </row>
    <row r="6" spans="1:13" s="36" customFormat="1" x14ac:dyDescent="0.2">
      <c r="B6" s="83" t="s">
        <v>71</v>
      </c>
      <c r="C6" s="83" t="s">
        <v>72</v>
      </c>
      <c r="D6" s="83" t="s">
        <v>73</v>
      </c>
      <c r="E6" s="97"/>
      <c r="F6" s="97"/>
      <c r="G6" s="97"/>
      <c r="H6" s="97"/>
      <c r="I6" s="83" t="s">
        <v>97</v>
      </c>
      <c r="J6" s="96"/>
      <c r="K6" s="96"/>
      <c r="L6" s="96"/>
      <c r="M6" s="66"/>
    </row>
    <row r="7" spans="1:13" s="37" customFormat="1" ht="15.75" customHeight="1" x14ac:dyDescent="0.2">
      <c r="A7" s="94"/>
      <c r="B7" s="96"/>
      <c r="C7" s="96"/>
      <c r="D7" s="83" t="s">
        <v>98</v>
      </c>
      <c r="E7" s="83" t="s">
        <v>99</v>
      </c>
      <c r="F7" s="83" t="s">
        <v>100</v>
      </c>
      <c r="G7" s="83" t="s">
        <v>101</v>
      </c>
      <c r="H7" s="87" t="s">
        <v>102</v>
      </c>
      <c r="I7" s="83" t="s">
        <v>98</v>
      </c>
      <c r="J7" s="83" t="s">
        <v>99</v>
      </c>
      <c r="K7" s="83" t="s">
        <v>100</v>
      </c>
      <c r="L7" s="83" t="s">
        <v>101</v>
      </c>
      <c r="M7" s="87" t="s">
        <v>102</v>
      </c>
    </row>
    <row r="8" spans="1:13" s="37" customFormat="1" ht="99.75" customHeight="1" x14ac:dyDescent="0.2">
      <c r="A8" s="94"/>
      <c r="B8" s="96"/>
      <c r="C8" s="96"/>
      <c r="D8" s="95"/>
      <c r="E8" s="95"/>
      <c r="F8" s="96"/>
      <c r="G8" s="96"/>
      <c r="H8" s="100"/>
      <c r="I8" s="95"/>
      <c r="J8" s="95"/>
      <c r="K8" s="96"/>
      <c r="L8" s="96"/>
      <c r="M8" s="100"/>
    </row>
    <row r="9" spans="1:13" s="36" customFormat="1" ht="25.5" x14ac:dyDescent="0.2">
      <c r="A9" s="72"/>
      <c r="B9" s="101" t="s">
        <v>74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38"/>
    </row>
    <row r="10" spans="1:13" s="43" customFormat="1" ht="15.75" x14ac:dyDescent="0.2">
      <c r="A10" s="39"/>
      <c r="B10" s="39">
        <v>10000000</v>
      </c>
      <c r="C10" s="69" t="s">
        <v>1</v>
      </c>
      <c r="D10" s="40">
        <v>143711000</v>
      </c>
      <c r="E10" s="40">
        <v>67644280</v>
      </c>
      <c r="F10" s="40">
        <v>68177456.760000005</v>
      </c>
      <c r="G10" s="41">
        <f>+F10/D10*100</f>
        <v>47.440666866141079</v>
      </c>
      <c r="H10" s="41">
        <f t="shared" ref="H10:H16" si="0">IF(E10=0,0,F10/E10*100)</f>
        <v>100.7882067190308</v>
      </c>
      <c r="I10" s="42">
        <v>10000</v>
      </c>
      <c r="J10" s="42">
        <v>0</v>
      </c>
      <c r="K10" s="42">
        <v>26245.23</v>
      </c>
      <c r="L10" s="41">
        <f>+K10/I10*100</f>
        <v>262.45229999999998</v>
      </c>
      <c r="M10" s="39"/>
    </row>
    <row r="11" spans="1:13" s="36" customFormat="1" ht="31.5" x14ac:dyDescent="0.2">
      <c r="A11" s="74"/>
      <c r="B11" s="74">
        <v>11000000</v>
      </c>
      <c r="C11" s="31" t="s">
        <v>2</v>
      </c>
      <c r="D11" s="44">
        <v>91838700</v>
      </c>
      <c r="E11" s="44">
        <v>43458746</v>
      </c>
      <c r="F11" s="44">
        <v>41141966.759999998</v>
      </c>
      <c r="G11" s="45">
        <f>+F11/D11*100</f>
        <v>44.798071793263624</v>
      </c>
      <c r="H11" s="45">
        <f t="shared" si="0"/>
        <v>94.669014978020755</v>
      </c>
      <c r="I11" s="46"/>
      <c r="J11" s="46"/>
      <c r="K11" s="46"/>
      <c r="L11" s="56"/>
      <c r="M11" s="72"/>
    </row>
    <row r="12" spans="1:13" s="4" customFormat="1" ht="15.75" x14ac:dyDescent="0.2">
      <c r="A12" s="39"/>
      <c r="B12" s="39">
        <v>11010000</v>
      </c>
      <c r="C12" s="69" t="s">
        <v>3</v>
      </c>
      <c r="D12" s="40">
        <v>91827700</v>
      </c>
      <c r="E12" s="40">
        <v>43452844</v>
      </c>
      <c r="F12" s="40">
        <v>41021172.270000003</v>
      </c>
      <c r="G12" s="41">
        <f>+F12/D12*100</f>
        <v>44.671893415603357</v>
      </c>
      <c r="H12" s="41">
        <f t="shared" si="0"/>
        <v>94.403883598505089</v>
      </c>
      <c r="I12" s="47"/>
      <c r="J12" s="47"/>
      <c r="K12" s="47"/>
      <c r="L12" s="57"/>
      <c r="M12" s="12"/>
    </row>
    <row r="13" spans="1:13" s="36" customFormat="1" ht="47.25" x14ac:dyDescent="0.2">
      <c r="A13" s="74"/>
      <c r="B13" s="74">
        <v>11010100</v>
      </c>
      <c r="C13" s="31" t="s">
        <v>4</v>
      </c>
      <c r="D13" s="44">
        <v>91827700</v>
      </c>
      <c r="E13" s="44">
        <v>43452844</v>
      </c>
      <c r="F13" s="44">
        <v>38184356.729999997</v>
      </c>
      <c r="G13" s="45">
        <f>+F13/D13*100</f>
        <v>41.582612577686248</v>
      </c>
      <c r="H13" s="45">
        <f t="shared" si="0"/>
        <v>87.875391378295049</v>
      </c>
      <c r="I13" s="46"/>
      <c r="J13" s="46"/>
      <c r="K13" s="46"/>
      <c r="L13" s="56"/>
      <c r="M13" s="72"/>
    </row>
    <row r="14" spans="1:13" s="36" customFormat="1" ht="78.75" x14ac:dyDescent="0.2">
      <c r="A14" s="74"/>
      <c r="B14" s="74">
        <v>11010200</v>
      </c>
      <c r="C14" s="31" t="s">
        <v>5</v>
      </c>
      <c r="D14" s="44">
        <v>0</v>
      </c>
      <c r="E14" s="44">
        <v>0</v>
      </c>
      <c r="F14" s="44">
        <v>1380626.18</v>
      </c>
      <c r="G14" s="45">
        <v>0</v>
      </c>
      <c r="H14" s="45">
        <f t="shared" si="0"/>
        <v>0</v>
      </c>
      <c r="I14" s="46"/>
      <c r="J14" s="46"/>
      <c r="K14" s="46"/>
      <c r="L14" s="56"/>
      <c r="M14" s="72"/>
    </row>
    <row r="15" spans="1:13" s="36" customFormat="1" ht="47.25" x14ac:dyDescent="0.2">
      <c r="A15" s="74"/>
      <c r="B15" s="74">
        <v>11010400</v>
      </c>
      <c r="C15" s="31" t="s">
        <v>6</v>
      </c>
      <c r="D15" s="44">
        <v>0</v>
      </c>
      <c r="E15" s="44">
        <v>0</v>
      </c>
      <c r="F15" s="44">
        <v>783061.54</v>
      </c>
      <c r="G15" s="45">
        <v>0</v>
      </c>
      <c r="H15" s="45">
        <f t="shared" si="0"/>
        <v>0</v>
      </c>
      <c r="I15" s="46"/>
      <c r="J15" s="46"/>
      <c r="K15" s="46"/>
      <c r="L15" s="56"/>
      <c r="M15" s="72"/>
    </row>
    <row r="16" spans="1:13" s="36" customFormat="1" ht="47.25" x14ac:dyDescent="0.2">
      <c r="A16" s="74"/>
      <c r="B16" s="74">
        <v>11010500</v>
      </c>
      <c r="C16" s="31" t="s">
        <v>7</v>
      </c>
      <c r="D16" s="44">
        <v>0</v>
      </c>
      <c r="E16" s="44">
        <v>0</v>
      </c>
      <c r="F16" s="44">
        <v>684227.82</v>
      </c>
      <c r="G16" s="45">
        <v>0</v>
      </c>
      <c r="H16" s="45">
        <f t="shared" si="0"/>
        <v>0</v>
      </c>
      <c r="I16" s="46"/>
      <c r="J16" s="46"/>
      <c r="K16" s="46"/>
      <c r="L16" s="56"/>
      <c r="M16" s="72"/>
    </row>
    <row r="17" spans="1:13" s="36" customFormat="1" ht="15.75" x14ac:dyDescent="0.2">
      <c r="A17" s="74"/>
      <c r="B17" s="74">
        <v>11020000</v>
      </c>
      <c r="C17" s="31" t="s">
        <v>8</v>
      </c>
      <c r="D17" s="44">
        <v>11000</v>
      </c>
      <c r="E17" s="44">
        <v>5902</v>
      </c>
      <c r="F17" s="44">
        <v>109694.49</v>
      </c>
      <c r="G17" s="45" t="s">
        <v>230</v>
      </c>
      <c r="H17" s="45" t="s">
        <v>229</v>
      </c>
      <c r="I17" s="46"/>
      <c r="J17" s="46"/>
      <c r="K17" s="46"/>
      <c r="L17" s="56"/>
      <c r="M17" s="72"/>
    </row>
    <row r="18" spans="1:13" s="36" customFormat="1" ht="31.5" x14ac:dyDescent="0.2">
      <c r="A18" s="74"/>
      <c r="B18" s="74">
        <v>11020200</v>
      </c>
      <c r="C18" s="31" t="s">
        <v>9</v>
      </c>
      <c r="D18" s="44">
        <v>11000</v>
      </c>
      <c r="E18" s="44">
        <v>5902</v>
      </c>
      <c r="F18" s="44">
        <v>109694.49</v>
      </c>
      <c r="G18" s="45" t="s">
        <v>230</v>
      </c>
      <c r="H18" s="45" t="s">
        <v>229</v>
      </c>
      <c r="I18" s="46"/>
      <c r="J18" s="46"/>
      <c r="K18" s="46"/>
      <c r="L18" s="56"/>
      <c r="M18" s="72"/>
    </row>
    <row r="19" spans="1:13" s="4" customFormat="1" ht="31.5" x14ac:dyDescent="0.2">
      <c r="A19" s="39"/>
      <c r="B19" s="39">
        <v>13000000</v>
      </c>
      <c r="C19" s="69" t="s">
        <v>10</v>
      </c>
      <c r="D19" s="40">
        <v>1507300</v>
      </c>
      <c r="E19" s="40">
        <v>753648</v>
      </c>
      <c r="F19" s="40">
        <v>1059958.6399999999</v>
      </c>
      <c r="G19" s="41">
        <f>+F19/D19*100</f>
        <v>70.321677171100632</v>
      </c>
      <c r="H19" s="41">
        <f>IF(E19=0,0,F19/E19*100)</f>
        <v>140.64372757573827</v>
      </c>
      <c r="I19" s="47"/>
      <c r="J19" s="47"/>
      <c r="K19" s="47"/>
      <c r="L19" s="57"/>
      <c r="M19" s="12"/>
    </row>
    <row r="20" spans="1:13" s="50" customFormat="1" ht="31.5" x14ac:dyDescent="0.2">
      <c r="A20" s="74"/>
      <c r="B20" s="74">
        <v>13010000</v>
      </c>
      <c r="C20" s="31" t="s">
        <v>11</v>
      </c>
      <c r="D20" s="44">
        <v>1117300</v>
      </c>
      <c r="E20" s="44">
        <v>558648</v>
      </c>
      <c r="F20" s="44">
        <v>783201.69</v>
      </c>
      <c r="G20" s="45">
        <f>+F20/D20*100</f>
        <v>70.097707867179807</v>
      </c>
      <c r="H20" s="45">
        <f>IF(E20=0,0,F20/E20*100)</f>
        <v>140.19591764402628</v>
      </c>
      <c r="I20" s="48"/>
      <c r="J20" s="48"/>
      <c r="K20" s="48"/>
      <c r="L20" s="58"/>
      <c r="M20" s="49"/>
    </row>
    <row r="21" spans="1:13" s="36" customFormat="1" ht="47.25" x14ac:dyDescent="0.2">
      <c r="A21" s="74"/>
      <c r="B21" s="74">
        <v>13010100</v>
      </c>
      <c r="C21" s="31" t="s">
        <v>12</v>
      </c>
      <c r="D21" s="44">
        <v>0</v>
      </c>
      <c r="E21" s="44">
        <v>0</v>
      </c>
      <c r="F21" s="44">
        <v>339685.49</v>
      </c>
      <c r="G21" s="45">
        <v>0</v>
      </c>
      <c r="H21" s="45">
        <f>IF(E21=0,0,F21/E21*100)</f>
        <v>0</v>
      </c>
      <c r="I21" s="46"/>
      <c r="J21" s="46"/>
      <c r="K21" s="46"/>
      <c r="L21" s="56"/>
      <c r="M21" s="72"/>
    </row>
    <row r="22" spans="1:13" s="36" customFormat="1" ht="78.75" x14ac:dyDescent="0.2">
      <c r="A22" s="74"/>
      <c r="B22" s="74">
        <v>13010200</v>
      </c>
      <c r="C22" s="31" t="s">
        <v>13</v>
      </c>
      <c r="D22" s="44">
        <v>1117300</v>
      </c>
      <c r="E22" s="44">
        <v>558648</v>
      </c>
      <c r="F22" s="44">
        <v>443516.2</v>
      </c>
      <c r="G22" s="45">
        <f>+F22/D22*100</f>
        <v>39.695354873355413</v>
      </c>
      <c r="H22" s="45">
        <f>IF(E22=0,0,F22/E22*100)</f>
        <v>79.390993971158935</v>
      </c>
      <c r="I22" s="46"/>
      <c r="J22" s="46"/>
      <c r="K22" s="46"/>
      <c r="L22" s="56"/>
      <c r="M22" s="72"/>
    </row>
    <row r="23" spans="1:13" s="4" customFormat="1" ht="15.75" x14ac:dyDescent="0.2">
      <c r="A23" s="39"/>
      <c r="B23" s="39">
        <v>13020000</v>
      </c>
      <c r="C23" s="69" t="s">
        <v>228</v>
      </c>
      <c r="D23" s="40">
        <v>0</v>
      </c>
      <c r="E23" s="40">
        <v>0</v>
      </c>
      <c r="F23" s="40">
        <v>104.33</v>
      </c>
      <c r="G23" s="41">
        <v>0</v>
      </c>
      <c r="H23" s="41">
        <v>0</v>
      </c>
      <c r="I23" s="47"/>
      <c r="J23" s="47"/>
      <c r="K23" s="47"/>
      <c r="L23" s="57"/>
      <c r="M23" s="12"/>
    </row>
    <row r="24" spans="1:13" s="36" customFormat="1" ht="31.5" x14ac:dyDescent="0.2">
      <c r="A24" s="74"/>
      <c r="B24" s="74">
        <v>13020200</v>
      </c>
      <c r="C24" s="31" t="s">
        <v>227</v>
      </c>
      <c r="D24" s="44">
        <v>0</v>
      </c>
      <c r="E24" s="44">
        <v>0</v>
      </c>
      <c r="F24" s="44">
        <v>104.33</v>
      </c>
      <c r="G24" s="45">
        <v>0</v>
      </c>
      <c r="H24" s="45">
        <v>0</v>
      </c>
      <c r="I24" s="46"/>
      <c r="J24" s="46"/>
      <c r="K24" s="46"/>
      <c r="L24" s="56"/>
      <c r="M24" s="72"/>
    </row>
    <row r="25" spans="1:13" s="4" customFormat="1" ht="31.5" x14ac:dyDescent="0.2">
      <c r="A25" s="39"/>
      <c r="B25" s="39">
        <v>13030000</v>
      </c>
      <c r="C25" s="69" t="s">
        <v>14</v>
      </c>
      <c r="D25" s="40">
        <v>20000</v>
      </c>
      <c r="E25" s="40">
        <v>10002</v>
      </c>
      <c r="F25" s="40">
        <v>33976.76</v>
      </c>
      <c r="G25" s="41" t="s">
        <v>226</v>
      </c>
      <c r="H25" s="41" t="s">
        <v>225</v>
      </c>
      <c r="I25" s="47"/>
      <c r="J25" s="47"/>
      <c r="K25" s="47"/>
      <c r="L25" s="57"/>
      <c r="M25" s="12"/>
    </row>
    <row r="26" spans="1:13" s="36" customFormat="1" ht="47.25" x14ac:dyDescent="0.2">
      <c r="A26" s="74"/>
      <c r="B26" s="74">
        <v>13030100</v>
      </c>
      <c r="C26" s="31" t="s">
        <v>15</v>
      </c>
      <c r="D26" s="44">
        <v>20000</v>
      </c>
      <c r="E26" s="44">
        <v>10002</v>
      </c>
      <c r="F26" s="44">
        <v>33976.76</v>
      </c>
      <c r="G26" s="45" t="s">
        <v>226</v>
      </c>
      <c r="H26" s="45" t="s">
        <v>225</v>
      </c>
      <c r="I26" s="46"/>
      <c r="J26" s="46"/>
      <c r="K26" s="46"/>
      <c r="L26" s="56"/>
      <c r="M26" s="72"/>
    </row>
    <row r="27" spans="1:13" s="4" customFormat="1" ht="31.5" x14ac:dyDescent="0.2">
      <c r="A27" s="39"/>
      <c r="B27" s="39">
        <v>13040000</v>
      </c>
      <c r="C27" s="69" t="s">
        <v>224</v>
      </c>
      <c r="D27" s="40">
        <v>370000</v>
      </c>
      <c r="E27" s="40">
        <v>184998</v>
      </c>
      <c r="F27" s="40">
        <v>242675.86</v>
      </c>
      <c r="G27" s="41">
        <f>+F27/D27*100</f>
        <v>65.588070270270265</v>
      </c>
      <c r="H27" s="41">
        <f t="shared" ref="H27:H42" si="1">IF(E27=0,0,F27/E27*100)</f>
        <v>131.17755867631001</v>
      </c>
      <c r="I27" s="47"/>
      <c r="J27" s="47"/>
      <c r="K27" s="47"/>
      <c r="L27" s="57"/>
      <c r="M27" s="12"/>
    </row>
    <row r="28" spans="1:13" s="36" customFormat="1" ht="47.25" x14ac:dyDescent="0.2">
      <c r="A28" s="74"/>
      <c r="B28" s="74">
        <v>13040100</v>
      </c>
      <c r="C28" s="31" t="s">
        <v>16</v>
      </c>
      <c r="D28" s="44">
        <v>370000</v>
      </c>
      <c r="E28" s="44">
        <v>184998</v>
      </c>
      <c r="F28" s="44">
        <v>242400.16</v>
      </c>
      <c r="G28" s="45">
        <f>+F28/D28*100</f>
        <v>65.513556756756756</v>
      </c>
      <c r="H28" s="45">
        <f t="shared" si="1"/>
        <v>131.02853003816256</v>
      </c>
      <c r="I28" s="46"/>
      <c r="J28" s="46"/>
      <c r="K28" s="46"/>
      <c r="L28" s="56"/>
      <c r="M28" s="72"/>
    </row>
    <row r="29" spans="1:13" s="36" customFormat="1" ht="31.5" x14ac:dyDescent="0.2">
      <c r="A29" s="74"/>
      <c r="B29" s="74">
        <v>13040200</v>
      </c>
      <c r="C29" s="31" t="s">
        <v>223</v>
      </c>
      <c r="D29" s="44">
        <v>0</v>
      </c>
      <c r="E29" s="44">
        <v>0</v>
      </c>
      <c r="F29" s="44">
        <v>275.7</v>
      </c>
      <c r="G29" s="45">
        <v>0</v>
      </c>
      <c r="H29" s="45">
        <f t="shared" si="1"/>
        <v>0</v>
      </c>
      <c r="I29" s="46"/>
      <c r="J29" s="46"/>
      <c r="K29" s="46"/>
      <c r="L29" s="56"/>
      <c r="M29" s="72"/>
    </row>
    <row r="30" spans="1:13" s="4" customFormat="1" ht="15.75" x14ac:dyDescent="0.2">
      <c r="A30" s="39"/>
      <c r="B30" s="39">
        <v>14000000</v>
      </c>
      <c r="C30" s="69" t="s">
        <v>17</v>
      </c>
      <c r="D30" s="40">
        <v>15080000</v>
      </c>
      <c r="E30" s="40">
        <v>5753996</v>
      </c>
      <c r="F30" s="40">
        <v>9307661.8100000005</v>
      </c>
      <c r="G30" s="41">
        <f t="shared" ref="G30:G37" si="2">+F30/D30*100</f>
        <v>61.721895291777194</v>
      </c>
      <c r="H30" s="41">
        <f t="shared" si="1"/>
        <v>161.75996316299143</v>
      </c>
      <c r="I30" s="47"/>
      <c r="J30" s="47"/>
      <c r="K30" s="47"/>
      <c r="L30" s="57"/>
      <c r="M30" s="12"/>
    </row>
    <row r="31" spans="1:13" s="4" customFormat="1" ht="31.5" x14ac:dyDescent="0.2">
      <c r="A31" s="39"/>
      <c r="B31" s="39">
        <v>14020000</v>
      </c>
      <c r="C31" s="69" t="s">
        <v>18</v>
      </c>
      <c r="D31" s="40">
        <v>2500000</v>
      </c>
      <c r="E31" s="40">
        <v>1249998</v>
      </c>
      <c r="F31" s="40">
        <v>1850416.98</v>
      </c>
      <c r="G31" s="41">
        <f t="shared" si="2"/>
        <v>74.016679199999999</v>
      </c>
      <c r="H31" s="41">
        <f t="shared" si="1"/>
        <v>148.03359525375242</v>
      </c>
      <c r="I31" s="47"/>
      <c r="J31" s="47"/>
      <c r="K31" s="47"/>
      <c r="L31" s="57"/>
      <c r="M31" s="12"/>
    </row>
    <row r="32" spans="1:13" s="36" customFormat="1" ht="15.75" x14ac:dyDescent="0.2">
      <c r="A32" s="74"/>
      <c r="B32" s="74">
        <v>14021900</v>
      </c>
      <c r="C32" s="31" t="s">
        <v>19</v>
      </c>
      <c r="D32" s="44">
        <v>2500000</v>
      </c>
      <c r="E32" s="44">
        <v>1249998</v>
      </c>
      <c r="F32" s="44">
        <v>1850416.98</v>
      </c>
      <c r="G32" s="45">
        <f t="shared" si="2"/>
        <v>74.016679199999999</v>
      </c>
      <c r="H32" s="45">
        <f t="shared" si="1"/>
        <v>148.03359525375242</v>
      </c>
      <c r="I32" s="46"/>
      <c r="J32" s="46"/>
      <c r="K32" s="46"/>
      <c r="L32" s="56"/>
      <c r="M32" s="72"/>
    </row>
    <row r="33" spans="1:13" s="4" customFormat="1" ht="47.25" x14ac:dyDescent="0.2">
      <c r="A33" s="39"/>
      <c r="B33" s="39">
        <v>14030000</v>
      </c>
      <c r="C33" s="69" t="s">
        <v>20</v>
      </c>
      <c r="D33" s="40">
        <v>10500000</v>
      </c>
      <c r="E33" s="40">
        <v>3450000</v>
      </c>
      <c r="F33" s="40">
        <v>6284366.5999999996</v>
      </c>
      <c r="G33" s="41">
        <f t="shared" si="2"/>
        <v>59.85111047619047</v>
      </c>
      <c r="H33" s="41">
        <f t="shared" si="1"/>
        <v>182.15555362318841</v>
      </c>
      <c r="I33" s="47"/>
      <c r="J33" s="47"/>
      <c r="K33" s="47"/>
      <c r="L33" s="57"/>
      <c r="M33" s="12"/>
    </row>
    <row r="34" spans="1:13" s="36" customFormat="1" ht="15.75" x14ac:dyDescent="0.2">
      <c r="A34" s="74"/>
      <c r="B34" s="74">
        <v>14031900</v>
      </c>
      <c r="C34" s="31" t="s">
        <v>19</v>
      </c>
      <c r="D34" s="44">
        <v>10500000</v>
      </c>
      <c r="E34" s="44">
        <v>3450000</v>
      </c>
      <c r="F34" s="44">
        <v>6284366.5999999996</v>
      </c>
      <c r="G34" s="45">
        <f t="shared" si="2"/>
        <v>59.85111047619047</v>
      </c>
      <c r="H34" s="45">
        <f t="shared" si="1"/>
        <v>182.15555362318841</v>
      </c>
      <c r="I34" s="46"/>
      <c r="J34" s="46"/>
      <c r="K34" s="46"/>
      <c r="L34" s="56"/>
      <c r="M34" s="72"/>
    </row>
    <row r="35" spans="1:13" s="4" customFormat="1" ht="47.25" x14ac:dyDescent="0.2">
      <c r="A35" s="39"/>
      <c r="B35" s="39">
        <v>14040000</v>
      </c>
      <c r="C35" s="69" t="s">
        <v>21</v>
      </c>
      <c r="D35" s="40">
        <v>2080000</v>
      </c>
      <c r="E35" s="40">
        <v>1053998</v>
      </c>
      <c r="F35" s="40">
        <v>1172878.23</v>
      </c>
      <c r="G35" s="41">
        <f t="shared" si="2"/>
        <v>56.388376442307688</v>
      </c>
      <c r="H35" s="41">
        <f t="shared" si="1"/>
        <v>111.27898060527627</v>
      </c>
      <c r="I35" s="47"/>
      <c r="J35" s="47"/>
      <c r="K35" s="47"/>
      <c r="L35" s="57"/>
      <c r="M35" s="12"/>
    </row>
    <row r="36" spans="1:13" s="4" customFormat="1" ht="47.25" x14ac:dyDescent="0.2">
      <c r="A36" s="39"/>
      <c r="B36" s="39">
        <v>18000000</v>
      </c>
      <c r="C36" s="69" t="s">
        <v>22</v>
      </c>
      <c r="D36" s="40">
        <v>35285000</v>
      </c>
      <c r="E36" s="40">
        <v>17677890</v>
      </c>
      <c r="F36" s="40">
        <v>16667869.550000001</v>
      </c>
      <c r="G36" s="41">
        <f t="shared" si="2"/>
        <v>47.237833498653821</v>
      </c>
      <c r="H36" s="41">
        <f t="shared" si="1"/>
        <v>94.286532781910054</v>
      </c>
      <c r="I36" s="47"/>
      <c r="J36" s="47"/>
      <c r="K36" s="47"/>
      <c r="L36" s="57"/>
      <c r="M36" s="12"/>
    </row>
    <row r="37" spans="1:13" s="36" customFormat="1" ht="21" customHeight="1" x14ac:dyDescent="0.2">
      <c r="A37" s="74"/>
      <c r="B37" s="74">
        <v>18010000</v>
      </c>
      <c r="C37" s="31" t="s">
        <v>23</v>
      </c>
      <c r="D37" s="44">
        <v>10275000</v>
      </c>
      <c r="E37" s="44">
        <v>5140788</v>
      </c>
      <c r="F37" s="44">
        <v>4425190.1399999997</v>
      </c>
      <c r="G37" s="45">
        <f t="shared" si="2"/>
        <v>43.067543941605834</v>
      </c>
      <c r="H37" s="45">
        <f t="shared" si="1"/>
        <v>86.079996685333057</v>
      </c>
      <c r="I37" s="46"/>
      <c r="J37" s="46"/>
      <c r="K37" s="46"/>
      <c r="L37" s="56"/>
      <c r="M37" s="72"/>
    </row>
    <row r="38" spans="1:13" s="36" customFormat="1" ht="60" customHeight="1" x14ac:dyDescent="0.2">
      <c r="A38" s="74"/>
      <c r="B38" s="74">
        <v>18010100</v>
      </c>
      <c r="C38" s="31" t="s">
        <v>24</v>
      </c>
      <c r="D38" s="44">
        <v>0</v>
      </c>
      <c r="E38" s="44">
        <v>0</v>
      </c>
      <c r="F38" s="44">
        <v>-350.62</v>
      </c>
      <c r="G38" s="45">
        <v>0</v>
      </c>
      <c r="H38" s="45">
        <f t="shared" si="1"/>
        <v>0</v>
      </c>
      <c r="I38" s="46"/>
      <c r="J38" s="46"/>
      <c r="K38" s="46"/>
      <c r="L38" s="56"/>
      <c r="M38" s="72"/>
    </row>
    <row r="39" spans="1:13" s="36" customFormat="1" ht="66" customHeight="1" x14ac:dyDescent="0.2">
      <c r="A39" s="74"/>
      <c r="B39" s="74">
        <v>18010200</v>
      </c>
      <c r="C39" s="31" t="s">
        <v>25</v>
      </c>
      <c r="D39" s="44">
        <v>400000</v>
      </c>
      <c r="E39" s="44">
        <v>199998</v>
      </c>
      <c r="F39" s="44">
        <v>28537.82</v>
      </c>
      <c r="G39" s="45">
        <f>+F39/D39*100</f>
        <v>7.1344549999999991</v>
      </c>
      <c r="H39" s="45">
        <f t="shared" si="1"/>
        <v>14.269052690526904</v>
      </c>
      <c r="I39" s="46"/>
      <c r="J39" s="46"/>
      <c r="K39" s="46"/>
      <c r="L39" s="56"/>
      <c r="M39" s="72"/>
    </row>
    <row r="40" spans="1:13" s="36" customFormat="1" ht="66.75" customHeight="1" x14ac:dyDescent="0.2">
      <c r="A40" s="74"/>
      <c r="B40" s="74">
        <v>18010300</v>
      </c>
      <c r="C40" s="31" t="s">
        <v>26</v>
      </c>
      <c r="D40" s="44">
        <v>550000</v>
      </c>
      <c r="E40" s="44">
        <v>274998</v>
      </c>
      <c r="F40" s="44">
        <v>53244.28</v>
      </c>
      <c r="G40" s="45">
        <f>+F40/D40*100</f>
        <v>9.6807781818181802</v>
      </c>
      <c r="H40" s="45">
        <f t="shared" si="1"/>
        <v>19.361697175979462</v>
      </c>
      <c r="I40" s="46"/>
      <c r="J40" s="46"/>
      <c r="K40" s="46"/>
      <c r="L40" s="56"/>
      <c r="M40" s="72"/>
    </row>
    <row r="41" spans="1:13" s="36" customFormat="1" ht="61.5" customHeight="1" x14ac:dyDescent="0.2">
      <c r="A41" s="74"/>
      <c r="B41" s="74">
        <v>18010400</v>
      </c>
      <c r="C41" s="31" t="s">
        <v>27</v>
      </c>
      <c r="D41" s="44">
        <v>550000</v>
      </c>
      <c r="E41" s="44">
        <v>274998</v>
      </c>
      <c r="F41" s="44">
        <v>333605.58</v>
      </c>
      <c r="G41" s="45">
        <f>+F41/D41*100</f>
        <v>60.655560000000008</v>
      </c>
      <c r="H41" s="45">
        <f t="shared" si="1"/>
        <v>121.31200226910741</v>
      </c>
      <c r="I41" s="46"/>
      <c r="J41" s="46"/>
      <c r="K41" s="46"/>
      <c r="L41" s="56"/>
      <c r="M41" s="72"/>
    </row>
    <row r="42" spans="1:13" s="36" customFormat="1" ht="15.75" x14ac:dyDescent="0.2">
      <c r="A42" s="74"/>
      <c r="B42" s="74">
        <v>18010500</v>
      </c>
      <c r="C42" s="31" t="s">
        <v>28</v>
      </c>
      <c r="D42" s="44">
        <v>7450000</v>
      </c>
      <c r="E42" s="44">
        <v>3724998</v>
      </c>
      <c r="F42" s="44">
        <v>1473151.22</v>
      </c>
      <c r="G42" s="45">
        <f>+F42/D42*100</f>
        <v>19.773841879194631</v>
      </c>
      <c r="H42" s="45">
        <f t="shared" si="1"/>
        <v>39.547704992056367</v>
      </c>
      <c r="I42" s="46"/>
      <c r="J42" s="46"/>
      <c r="K42" s="46"/>
      <c r="L42" s="56"/>
      <c r="M42" s="72"/>
    </row>
    <row r="43" spans="1:13" s="36" customFormat="1" ht="15.75" x14ac:dyDescent="0.2">
      <c r="A43" s="74"/>
      <c r="B43" s="74">
        <v>18010600</v>
      </c>
      <c r="C43" s="31" t="s">
        <v>29</v>
      </c>
      <c r="D43" s="44">
        <v>850000</v>
      </c>
      <c r="E43" s="44">
        <v>428298</v>
      </c>
      <c r="F43" s="44">
        <v>2337772.79</v>
      </c>
      <c r="G43" s="45" t="s">
        <v>222</v>
      </c>
      <c r="H43" s="45" t="s">
        <v>221</v>
      </c>
      <c r="I43" s="46"/>
      <c r="J43" s="46"/>
      <c r="K43" s="46"/>
      <c r="L43" s="56"/>
      <c r="M43" s="72"/>
    </row>
    <row r="44" spans="1:13" s="36" customFormat="1" ht="15.75" x14ac:dyDescent="0.2">
      <c r="A44" s="74"/>
      <c r="B44" s="74">
        <v>18010700</v>
      </c>
      <c r="C44" s="31" t="s">
        <v>30</v>
      </c>
      <c r="D44" s="44">
        <v>25000</v>
      </c>
      <c r="E44" s="44">
        <v>12498</v>
      </c>
      <c r="F44" s="44">
        <v>38160.76</v>
      </c>
      <c r="G44" s="45">
        <f>+F44/D44*100</f>
        <v>152.64304000000001</v>
      </c>
      <c r="H44" s="45" t="s">
        <v>220</v>
      </c>
      <c r="I44" s="46"/>
      <c r="J44" s="46"/>
      <c r="K44" s="46"/>
      <c r="L44" s="56"/>
      <c r="M44" s="72"/>
    </row>
    <row r="45" spans="1:13" s="36" customFormat="1" ht="15.75" x14ac:dyDescent="0.2">
      <c r="A45" s="74"/>
      <c r="B45" s="74">
        <v>18010900</v>
      </c>
      <c r="C45" s="31" t="s">
        <v>31</v>
      </c>
      <c r="D45" s="44">
        <v>400000</v>
      </c>
      <c r="E45" s="44">
        <v>199998</v>
      </c>
      <c r="F45" s="44">
        <v>161068.31</v>
      </c>
      <c r="G45" s="45">
        <f>+F45/D45*100</f>
        <v>40.267077499999999</v>
      </c>
      <c r="H45" s="45">
        <f t="shared" ref="H45:H54" si="3">IF(E45=0,0,F45/E45*100)</f>
        <v>80.534960349603494</v>
      </c>
      <c r="I45" s="46"/>
      <c r="J45" s="46"/>
      <c r="K45" s="46"/>
      <c r="L45" s="56"/>
      <c r="M45" s="72"/>
    </row>
    <row r="46" spans="1:13" s="36" customFormat="1" ht="15.75" x14ac:dyDescent="0.2">
      <c r="A46" s="74"/>
      <c r="B46" s="74">
        <v>18011000</v>
      </c>
      <c r="C46" s="31" t="s">
        <v>32</v>
      </c>
      <c r="D46" s="44">
        <v>35000</v>
      </c>
      <c r="E46" s="44">
        <v>17502</v>
      </c>
      <c r="F46" s="44">
        <v>0</v>
      </c>
      <c r="G46" s="45">
        <f>+F46/D46*100</f>
        <v>0</v>
      </c>
      <c r="H46" s="45">
        <f t="shared" si="3"/>
        <v>0</v>
      </c>
      <c r="I46" s="46"/>
      <c r="J46" s="46"/>
      <c r="K46" s="46"/>
      <c r="L46" s="56"/>
      <c r="M46" s="72"/>
    </row>
    <row r="47" spans="1:13" s="36" customFormat="1" ht="15.75" x14ac:dyDescent="0.2">
      <c r="A47" s="74"/>
      <c r="B47" s="74">
        <v>18011100</v>
      </c>
      <c r="C47" s="31" t="s">
        <v>33</v>
      </c>
      <c r="D47" s="44">
        <v>15000</v>
      </c>
      <c r="E47" s="44">
        <v>7500</v>
      </c>
      <c r="F47" s="44">
        <v>0</v>
      </c>
      <c r="G47" s="45">
        <v>0</v>
      </c>
      <c r="H47" s="45">
        <f t="shared" si="3"/>
        <v>0</v>
      </c>
      <c r="I47" s="46"/>
      <c r="J47" s="46"/>
      <c r="K47" s="46"/>
      <c r="L47" s="56"/>
      <c r="M47" s="72"/>
    </row>
    <row r="48" spans="1:13" s="4" customFormat="1" ht="15.75" x14ac:dyDescent="0.2">
      <c r="A48" s="39"/>
      <c r="B48" s="39">
        <v>18030000</v>
      </c>
      <c r="C48" s="69" t="s">
        <v>34</v>
      </c>
      <c r="D48" s="40">
        <v>10000</v>
      </c>
      <c r="E48" s="40">
        <v>4998</v>
      </c>
      <c r="F48" s="40">
        <v>3411</v>
      </c>
      <c r="G48" s="41">
        <f>+F48/D48*100</f>
        <v>34.11</v>
      </c>
      <c r="H48" s="41">
        <f t="shared" si="3"/>
        <v>68.247298919567825</v>
      </c>
      <c r="I48" s="47"/>
      <c r="J48" s="47"/>
      <c r="K48" s="47"/>
      <c r="L48" s="57"/>
      <c r="M48" s="12"/>
    </row>
    <row r="49" spans="1:13" s="50" customFormat="1" ht="31.5" x14ac:dyDescent="0.2">
      <c r="A49" s="74"/>
      <c r="B49" s="74">
        <v>18030100</v>
      </c>
      <c r="C49" s="31" t="s">
        <v>219</v>
      </c>
      <c r="D49" s="44">
        <v>0</v>
      </c>
      <c r="E49" s="44">
        <v>0</v>
      </c>
      <c r="F49" s="44">
        <v>1584</v>
      </c>
      <c r="G49" s="45">
        <v>0</v>
      </c>
      <c r="H49" s="45">
        <f t="shared" si="3"/>
        <v>0</v>
      </c>
      <c r="I49" s="48"/>
      <c r="J49" s="48"/>
      <c r="K49" s="48"/>
      <c r="L49" s="58"/>
      <c r="M49" s="49"/>
    </row>
    <row r="50" spans="1:13" s="36" customFormat="1" ht="15.75" x14ac:dyDescent="0.2">
      <c r="A50" s="74"/>
      <c r="B50" s="74">
        <v>18030200</v>
      </c>
      <c r="C50" s="31" t="s">
        <v>35</v>
      </c>
      <c r="D50" s="44">
        <v>10000</v>
      </c>
      <c r="E50" s="44">
        <v>4998</v>
      </c>
      <c r="F50" s="44">
        <v>1827</v>
      </c>
      <c r="G50" s="45">
        <f>+F50/D50*100</f>
        <v>18.27</v>
      </c>
      <c r="H50" s="45">
        <f t="shared" si="3"/>
        <v>36.554621848739494</v>
      </c>
      <c r="I50" s="46"/>
      <c r="J50" s="46"/>
      <c r="K50" s="46"/>
      <c r="L50" s="56"/>
      <c r="M50" s="72"/>
    </row>
    <row r="51" spans="1:13" s="4" customFormat="1" ht="15.75" x14ac:dyDescent="0.2">
      <c r="A51" s="39"/>
      <c r="B51" s="39">
        <v>18050000</v>
      </c>
      <c r="C51" s="69" t="s">
        <v>36</v>
      </c>
      <c r="D51" s="40">
        <v>25000000</v>
      </c>
      <c r="E51" s="40">
        <v>12532104</v>
      </c>
      <c r="F51" s="40">
        <v>12239268.41</v>
      </c>
      <c r="G51" s="41">
        <f>+F51/D51*100</f>
        <v>48.957073639999997</v>
      </c>
      <c r="H51" s="41">
        <f t="shared" si="3"/>
        <v>97.663316630631215</v>
      </c>
      <c r="I51" s="47"/>
      <c r="J51" s="47"/>
      <c r="K51" s="47"/>
      <c r="L51" s="57"/>
      <c r="M51" s="12"/>
    </row>
    <row r="52" spans="1:13" s="36" customFormat="1" ht="15.75" x14ac:dyDescent="0.2">
      <c r="A52" s="74"/>
      <c r="B52" s="74">
        <v>18050300</v>
      </c>
      <c r="C52" s="31" t="s">
        <v>37</v>
      </c>
      <c r="D52" s="44">
        <v>5000000</v>
      </c>
      <c r="E52" s="44">
        <v>2500002</v>
      </c>
      <c r="F52" s="44">
        <v>1144101.08</v>
      </c>
      <c r="G52" s="45">
        <f>+F52/D52*100</f>
        <v>22.882021600000002</v>
      </c>
      <c r="H52" s="45">
        <f t="shared" si="3"/>
        <v>45.764006588794729</v>
      </c>
      <c r="I52" s="46"/>
      <c r="J52" s="46"/>
      <c r="K52" s="46"/>
      <c r="L52" s="56"/>
      <c r="M52" s="72"/>
    </row>
    <row r="53" spans="1:13" s="36" customFormat="1" ht="15.75" x14ac:dyDescent="0.2">
      <c r="A53" s="74"/>
      <c r="B53" s="74">
        <v>18050400</v>
      </c>
      <c r="C53" s="31" t="s">
        <v>38</v>
      </c>
      <c r="D53" s="44">
        <v>20000000</v>
      </c>
      <c r="E53" s="44">
        <v>10032102</v>
      </c>
      <c r="F53" s="44">
        <v>10762538.560000001</v>
      </c>
      <c r="G53" s="45">
        <f>+F53/D53*100</f>
        <v>53.812692800000008</v>
      </c>
      <c r="H53" s="45">
        <f t="shared" si="3"/>
        <v>107.28099215897127</v>
      </c>
      <c r="I53" s="46"/>
      <c r="J53" s="46"/>
      <c r="K53" s="46"/>
      <c r="L53" s="56"/>
      <c r="M53" s="72"/>
    </row>
    <row r="54" spans="1:13" s="36" customFormat="1" ht="78.75" x14ac:dyDescent="0.2">
      <c r="A54" s="74"/>
      <c r="B54" s="74">
        <v>18050500</v>
      </c>
      <c r="C54" s="31" t="s">
        <v>39</v>
      </c>
      <c r="D54" s="44">
        <v>0</v>
      </c>
      <c r="E54" s="44">
        <v>0</v>
      </c>
      <c r="F54" s="44">
        <v>332628.77</v>
      </c>
      <c r="G54" s="45">
        <v>0</v>
      </c>
      <c r="H54" s="45">
        <f t="shared" si="3"/>
        <v>0</v>
      </c>
      <c r="I54" s="46"/>
      <c r="J54" s="46"/>
      <c r="K54" s="46"/>
      <c r="L54" s="56"/>
      <c r="M54" s="72"/>
    </row>
    <row r="55" spans="1:13" s="4" customFormat="1" ht="15.75" x14ac:dyDescent="0.2">
      <c r="A55" s="39"/>
      <c r="B55" s="39">
        <v>19000000</v>
      </c>
      <c r="C55" s="39" t="s">
        <v>76</v>
      </c>
      <c r="D55" s="40"/>
      <c r="E55" s="40"/>
      <c r="F55" s="40"/>
      <c r="G55" s="41"/>
      <c r="H55" s="41"/>
      <c r="I55" s="42">
        <v>10000</v>
      </c>
      <c r="J55" s="42">
        <v>0</v>
      </c>
      <c r="K55" s="42">
        <v>26245.23</v>
      </c>
      <c r="L55" s="41">
        <f>+K55/I55*100</f>
        <v>262.45229999999998</v>
      </c>
      <c r="M55" s="12"/>
    </row>
    <row r="56" spans="1:13" s="36" customFormat="1" ht="15.75" x14ac:dyDescent="0.2">
      <c r="A56" s="74"/>
      <c r="B56" s="74">
        <v>19010000</v>
      </c>
      <c r="C56" s="74" t="s">
        <v>77</v>
      </c>
      <c r="D56" s="44"/>
      <c r="E56" s="44"/>
      <c r="F56" s="44"/>
      <c r="G56" s="45"/>
      <c r="H56" s="45"/>
      <c r="I56" s="51">
        <v>10000</v>
      </c>
      <c r="J56" s="51">
        <v>0</v>
      </c>
      <c r="K56" s="51">
        <v>25400.23</v>
      </c>
      <c r="L56" s="45">
        <f>+K56/I56*100</f>
        <v>254.00230000000002</v>
      </c>
      <c r="M56" s="72"/>
    </row>
    <row r="57" spans="1:13" s="36" customFormat="1" ht="78.75" x14ac:dyDescent="0.2">
      <c r="A57" s="74"/>
      <c r="B57" s="74">
        <v>19010100</v>
      </c>
      <c r="C57" s="31" t="s">
        <v>78</v>
      </c>
      <c r="D57" s="44"/>
      <c r="E57" s="44"/>
      <c r="F57" s="44"/>
      <c r="G57" s="45"/>
      <c r="H57" s="45"/>
      <c r="I57" s="51">
        <v>10000</v>
      </c>
      <c r="J57" s="51">
        <v>0</v>
      </c>
      <c r="K57" s="51">
        <v>22638.45</v>
      </c>
      <c r="L57" s="45">
        <f>+K57/I57*100</f>
        <v>226.3845</v>
      </c>
      <c r="M57" s="72"/>
    </row>
    <row r="58" spans="1:13" s="36" customFormat="1" ht="31.5" x14ac:dyDescent="0.2">
      <c r="A58" s="74"/>
      <c r="B58" s="74">
        <v>19010200</v>
      </c>
      <c r="C58" s="31" t="s">
        <v>79</v>
      </c>
      <c r="D58" s="44"/>
      <c r="E58" s="44"/>
      <c r="F58" s="44"/>
      <c r="G58" s="45"/>
      <c r="H58" s="45"/>
      <c r="I58" s="51">
        <v>0</v>
      </c>
      <c r="J58" s="51">
        <v>0</v>
      </c>
      <c r="K58" s="51">
        <v>2324.12</v>
      </c>
      <c r="L58" s="45">
        <v>0</v>
      </c>
      <c r="M58" s="72"/>
    </row>
    <row r="59" spans="1:13" s="36" customFormat="1" ht="63" x14ac:dyDescent="0.2">
      <c r="A59" s="74"/>
      <c r="B59" s="74">
        <v>19010300</v>
      </c>
      <c r="C59" s="31" t="s">
        <v>80</v>
      </c>
      <c r="D59" s="44"/>
      <c r="E59" s="44"/>
      <c r="F59" s="44"/>
      <c r="G59" s="45"/>
      <c r="H59" s="45"/>
      <c r="I59" s="51">
        <v>0</v>
      </c>
      <c r="J59" s="51">
        <v>0</v>
      </c>
      <c r="K59" s="51">
        <v>437.66</v>
      </c>
      <c r="L59" s="45">
        <v>0</v>
      </c>
      <c r="M59" s="72"/>
    </row>
    <row r="60" spans="1:13" s="36" customFormat="1" ht="31.5" x14ac:dyDescent="0.2">
      <c r="A60" s="74"/>
      <c r="B60" s="74">
        <v>19050000</v>
      </c>
      <c r="C60" s="31" t="s">
        <v>81</v>
      </c>
      <c r="D60" s="44"/>
      <c r="E60" s="44"/>
      <c r="F60" s="44"/>
      <c r="G60" s="45"/>
      <c r="H60" s="45"/>
      <c r="I60" s="51">
        <v>0</v>
      </c>
      <c r="J60" s="51">
        <v>0</v>
      </c>
      <c r="K60" s="51">
        <v>845</v>
      </c>
      <c r="L60" s="45">
        <v>0</v>
      </c>
      <c r="M60" s="72"/>
    </row>
    <row r="61" spans="1:13" s="36" customFormat="1" ht="47.25" x14ac:dyDescent="0.2">
      <c r="A61" s="74"/>
      <c r="B61" s="74">
        <v>19050300</v>
      </c>
      <c r="C61" s="31" t="s">
        <v>82</v>
      </c>
      <c r="D61" s="44"/>
      <c r="E61" s="44"/>
      <c r="F61" s="44"/>
      <c r="G61" s="45"/>
      <c r="H61" s="45"/>
      <c r="I61" s="51">
        <v>0</v>
      </c>
      <c r="J61" s="51">
        <v>0</v>
      </c>
      <c r="K61" s="51">
        <v>845</v>
      </c>
      <c r="L61" s="45">
        <v>0</v>
      </c>
      <c r="M61" s="72"/>
    </row>
    <row r="62" spans="1:13" s="4" customFormat="1" ht="15.75" x14ac:dyDescent="0.2">
      <c r="A62" s="39"/>
      <c r="B62" s="39">
        <v>20000000</v>
      </c>
      <c r="C62" s="69" t="s">
        <v>40</v>
      </c>
      <c r="D62" s="40">
        <v>4047000</v>
      </c>
      <c r="E62" s="40">
        <v>2023494</v>
      </c>
      <c r="F62" s="40">
        <v>1946611.1</v>
      </c>
      <c r="G62" s="41">
        <f>+F62/D62*100</f>
        <v>48.100101309612057</v>
      </c>
      <c r="H62" s="41">
        <f>IF(E62=0,0,F62/E62*100)</f>
        <v>96.200487869002828</v>
      </c>
      <c r="I62" s="42">
        <v>2810000</v>
      </c>
      <c r="J62" s="42">
        <v>702500</v>
      </c>
      <c r="K62" s="42">
        <v>1817432.59</v>
      </c>
      <c r="L62" s="41">
        <f>+K62/I62*100</f>
        <v>64.677316370106766</v>
      </c>
      <c r="M62" s="12"/>
    </row>
    <row r="63" spans="1:13" s="4" customFormat="1" ht="31.5" x14ac:dyDescent="0.2">
      <c r="A63" s="39"/>
      <c r="B63" s="39">
        <v>21000000</v>
      </c>
      <c r="C63" s="69" t="s">
        <v>41</v>
      </c>
      <c r="D63" s="40">
        <v>22000</v>
      </c>
      <c r="E63" s="40">
        <v>10998</v>
      </c>
      <c r="F63" s="40">
        <v>90324.98</v>
      </c>
      <c r="G63" s="41" t="s">
        <v>218</v>
      </c>
      <c r="H63" s="41" t="s">
        <v>217</v>
      </c>
      <c r="I63" s="42">
        <v>0</v>
      </c>
      <c r="J63" s="42"/>
      <c r="K63" s="42">
        <v>113414.39999999999</v>
      </c>
      <c r="L63" s="41">
        <v>0</v>
      </c>
      <c r="M63" s="12"/>
    </row>
    <row r="64" spans="1:13" s="36" customFormat="1" ht="15.75" x14ac:dyDescent="0.2">
      <c r="A64" s="74"/>
      <c r="B64" s="74">
        <v>21080000</v>
      </c>
      <c r="C64" s="31" t="s">
        <v>42</v>
      </c>
      <c r="D64" s="44">
        <v>22000</v>
      </c>
      <c r="E64" s="44">
        <v>10998</v>
      </c>
      <c r="F64" s="44">
        <v>90324.98</v>
      </c>
      <c r="G64" s="45" t="s">
        <v>218</v>
      </c>
      <c r="H64" s="45" t="s">
        <v>217</v>
      </c>
      <c r="I64" s="51"/>
      <c r="J64" s="51"/>
      <c r="K64" s="51"/>
      <c r="L64" s="56"/>
      <c r="M64" s="72"/>
    </row>
    <row r="65" spans="1:13" s="36" customFormat="1" ht="15.75" x14ac:dyDescent="0.2">
      <c r="A65" s="74"/>
      <c r="B65" s="74">
        <v>21081100</v>
      </c>
      <c r="C65" s="31" t="s">
        <v>43</v>
      </c>
      <c r="D65" s="44">
        <v>12000</v>
      </c>
      <c r="E65" s="44">
        <v>6000</v>
      </c>
      <c r="F65" s="44">
        <v>90324.98</v>
      </c>
      <c r="G65" s="45" t="s">
        <v>216</v>
      </c>
      <c r="H65" s="45" t="s">
        <v>215</v>
      </c>
      <c r="I65" s="51"/>
      <c r="J65" s="51"/>
      <c r="K65" s="51"/>
      <c r="L65" s="56"/>
      <c r="M65" s="72"/>
    </row>
    <row r="66" spans="1:13" s="36" customFormat="1" ht="47.25" x14ac:dyDescent="0.2">
      <c r="A66" s="74"/>
      <c r="B66" s="74">
        <v>21081500</v>
      </c>
      <c r="C66" s="31" t="s">
        <v>44</v>
      </c>
      <c r="D66" s="44">
        <v>10000</v>
      </c>
      <c r="E66" s="44">
        <v>4998</v>
      </c>
      <c r="F66" s="44">
        <v>0</v>
      </c>
      <c r="G66" s="45">
        <f>+F66/D66*100</f>
        <v>0</v>
      </c>
      <c r="H66" s="45">
        <f>IF(E66=0,0,F66/E66*100)</f>
        <v>0</v>
      </c>
      <c r="I66" s="51"/>
      <c r="J66" s="51"/>
      <c r="K66" s="51"/>
      <c r="L66" s="56"/>
      <c r="M66" s="72"/>
    </row>
    <row r="67" spans="1:13" s="36" customFormat="1" ht="47.25" x14ac:dyDescent="0.2">
      <c r="A67" s="74"/>
      <c r="B67" s="74">
        <v>21110000</v>
      </c>
      <c r="C67" s="31" t="s">
        <v>83</v>
      </c>
      <c r="D67" s="44"/>
      <c r="E67" s="44"/>
      <c r="F67" s="44"/>
      <c r="G67" s="45"/>
      <c r="H67" s="45"/>
      <c r="I67" s="51">
        <v>0</v>
      </c>
      <c r="J67" s="51"/>
      <c r="K67" s="51">
        <v>113414.39999999999</v>
      </c>
      <c r="L67" s="56">
        <v>0</v>
      </c>
      <c r="M67" s="72"/>
    </row>
    <row r="68" spans="1:13" s="4" customFormat="1" ht="31.5" x14ac:dyDescent="0.2">
      <c r="A68" s="39"/>
      <c r="B68" s="39">
        <v>22000000</v>
      </c>
      <c r="C68" s="69" t="s">
        <v>45</v>
      </c>
      <c r="D68" s="40">
        <v>3955000</v>
      </c>
      <c r="E68" s="40">
        <v>1977498</v>
      </c>
      <c r="F68" s="40">
        <v>1793272.85</v>
      </c>
      <c r="G68" s="41">
        <f>+F68/D68*100</f>
        <v>45.341917825537301</v>
      </c>
      <c r="H68" s="41">
        <f>IF(E68=0,0,F68/E68*100)</f>
        <v>90.683927366803914</v>
      </c>
      <c r="I68" s="47"/>
      <c r="J68" s="47"/>
      <c r="K68" s="47"/>
      <c r="L68" s="57"/>
      <c r="M68" s="12"/>
    </row>
    <row r="69" spans="1:13" s="4" customFormat="1" ht="15.75" x14ac:dyDescent="0.2">
      <c r="A69" s="39"/>
      <c r="B69" s="39">
        <v>22010000</v>
      </c>
      <c r="C69" s="69" t="s">
        <v>46</v>
      </c>
      <c r="D69" s="40">
        <v>2955000</v>
      </c>
      <c r="E69" s="40">
        <v>1477500</v>
      </c>
      <c r="F69" s="40">
        <v>1060721.27</v>
      </c>
      <c r="G69" s="41">
        <f>+F69/D69*100</f>
        <v>35.895812859560067</v>
      </c>
      <c r="H69" s="41">
        <f>IF(E69=0,0,F69/E69*100)</f>
        <v>71.791625719120134</v>
      </c>
      <c r="I69" s="47"/>
      <c r="J69" s="47"/>
      <c r="K69" s="47"/>
      <c r="L69" s="57"/>
      <c r="M69" s="12"/>
    </row>
    <row r="70" spans="1:13" s="36" customFormat="1" ht="47.25" x14ac:dyDescent="0.2">
      <c r="A70" s="74"/>
      <c r="B70" s="74">
        <v>22010300</v>
      </c>
      <c r="C70" s="31" t="s">
        <v>47</v>
      </c>
      <c r="D70" s="44">
        <v>5000</v>
      </c>
      <c r="E70" s="44">
        <v>2502</v>
      </c>
      <c r="F70" s="44">
        <v>19300</v>
      </c>
      <c r="G70" s="45" t="s">
        <v>75</v>
      </c>
      <c r="H70" s="45" t="s">
        <v>214</v>
      </c>
      <c r="I70" s="46"/>
      <c r="J70" s="46"/>
      <c r="K70" s="46"/>
      <c r="L70" s="56"/>
      <c r="M70" s="72"/>
    </row>
    <row r="71" spans="1:13" s="36" customFormat="1" ht="15.75" x14ac:dyDescent="0.2">
      <c r="A71" s="74"/>
      <c r="B71" s="74">
        <v>22012500</v>
      </c>
      <c r="C71" s="31" t="s">
        <v>48</v>
      </c>
      <c r="D71" s="44">
        <v>2050000</v>
      </c>
      <c r="E71" s="44">
        <v>1024998</v>
      </c>
      <c r="F71" s="44">
        <v>816551.27</v>
      </c>
      <c r="G71" s="45">
        <f t="shared" ref="G71:G76" si="4">+F71/D71*100</f>
        <v>39.831769268292682</v>
      </c>
      <c r="H71" s="45">
        <f t="shared" ref="H71:H81" si="5">IF(E71=0,0,F71/E71*100)</f>
        <v>79.663693977939474</v>
      </c>
      <c r="I71" s="46"/>
      <c r="J71" s="46"/>
      <c r="K71" s="46"/>
      <c r="L71" s="56"/>
      <c r="M71" s="72"/>
    </row>
    <row r="72" spans="1:13" s="36" customFormat="1" ht="31.5" x14ac:dyDescent="0.2">
      <c r="A72" s="74"/>
      <c r="B72" s="74">
        <v>22012600</v>
      </c>
      <c r="C72" s="31" t="s">
        <v>49</v>
      </c>
      <c r="D72" s="44">
        <v>900000</v>
      </c>
      <c r="E72" s="44">
        <v>450000</v>
      </c>
      <c r="F72" s="44">
        <v>224870</v>
      </c>
      <c r="G72" s="45">
        <f t="shared" si="4"/>
        <v>24.985555555555557</v>
      </c>
      <c r="H72" s="45">
        <f t="shared" si="5"/>
        <v>49.971111111111114</v>
      </c>
      <c r="I72" s="46"/>
      <c r="J72" s="46"/>
      <c r="K72" s="46"/>
      <c r="L72" s="56"/>
      <c r="M72" s="72"/>
    </row>
    <row r="73" spans="1:13" s="4" customFormat="1" ht="47.25" x14ac:dyDescent="0.2">
      <c r="A73" s="39"/>
      <c r="B73" s="39">
        <v>22080000</v>
      </c>
      <c r="C73" s="69" t="s">
        <v>50</v>
      </c>
      <c r="D73" s="40">
        <v>790000</v>
      </c>
      <c r="E73" s="40">
        <v>394998</v>
      </c>
      <c r="F73" s="40">
        <v>666868.85</v>
      </c>
      <c r="G73" s="41">
        <f t="shared" si="4"/>
        <v>84.413778481012656</v>
      </c>
      <c r="H73" s="41">
        <f t="shared" si="5"/>
        <v>168.82841178942678</v>
      </c>
      <c r="I73" s="47"/>
      <c r="J73" s="47"/>
      <c r="K73" s="47"/>
      <c r="L73" s="57"/>
      <c r="M73" s="12"/>
    </row>
    <row r="74" spans="1:13" s="36" customFormat="1" ht="47.25" x14ac:dyDescent="0.2">
      <c r="A74" s="74"/>
      <c r="B74" s="74">
        <v>22080400</v>
      </c>
      <c r="C74" s="31" t="s">
        <v>51</v>
      </c>
      <c r="D74" s="44">
        <v>790000</v>
      </c>
      <c r="E74" s="44">
        <v>394998</v>
      </c>
      <c r="F74" s="44">
        <v>666868.85</v>
      </c>
      <c r="G74" s="45">
        <f t="shared" si="4"/>
        <v>84.413778481012656</v>
      </c>
      <c r="H74" s="45">
        <f t="shared" si="5"/>
        <v>168.82841178942678</v>
      </c>
      <c r="I74" s="46"/>
      <c r="J74" s="46"/>
      <c r="K74" s="46"/>
      <c r="L74" s="56"/>
      <c r="M74" s="72"/>
    </row>
    <row r="75" spans="1:13" s="4" customFormat="1" ht="15.75" x14ac:dyDescent="0.2">
      <c r="A75" s="39"/>
      <c r="B75" s="39">
        <v>22090000</v>
      </c>
      <c r="C75" s="69" t="s">
        <v>52</v>
      </c>
      <c r="D75" s="40">
        <v>210000</v>
      </c>
      <c r="E75" s="40">
        <v>105000</v>
      </c>
      <c r="F75" s="40">
        <v>65682.73</v>
      </c>
      <c r="G75" s="41">
        <f t="shared" si="4"/>
        <v>31.277490476190472</v>
      </c>
      <c r="H75" s="41">
        <f t="shared" si="5"/>
        <v>62.554980952380944</v>
      </c>
      <c r="I75" s="47"/>
      <c r="J75" s="47"/>
      <c r="K75" s="47"/>
      <c r="L75" s="57"/>
      <c r="M75" s="12"/>
    </row>
    <row r="76" spans="1:13" s="36" customFormat="1" ht="59.25" customHeight="1" x14ac:dyDescent="0.2">
      <c r="A76" s="74"/>
      <c r="B76" s="74">
        <v>22090100</v>
      </c>
      <c r="C76" s="31" t="s">
        <v>53</v>
      </c>
      <c r="D76" s="44">
        <v>190000</v>
      </c>
      <c r="E76" s="44">
        <v>94998</v>
      </c>
      <c r="F76" s="44">
        <v>57049.93</v>
      </c>
      <c r="G76" s="45">
        <f t="shared" si="4"/>
        <v>30.026278947368425</v>
      </c>
      <c r="H76" s="45">
        <f t="shared" si="5"/>
        <v>60.053822185730219</v>
      </c>
      <c r="I76" s="46"/>
      <c r="J76" s="46"/>
      <c r="K76" s="46"/>
      <c r="L76" s="56"/>
      <c r="M76" s="72"/>
    </row>
    <row r="77" spans="1:13" s="36" customFormat="1" ht="25.5" customHeight="1" x14ac:dyDescent="0.2">
      <c r="A77" s="74"/>
      <c r="B77" s="74">
        <v>22090200</v>
      </c>
      <c r="C77" s="31" t="s">
        <v>54</v>
      </c>
      <c r="D77" s="44">
        <v>0</v>
      </c>
      <c r="E77" s="44">
        <v>0</v>
      </c>
      <c r="F77" s="44">
        <v>73.3</v>
      </c>
      <c r="G77" s="45">
        <v>0</v>
      </c>
      <c r="H77" s="45">
        <f t="shared" si="5"/>
        <v>0</v>
      </c>
      <c r="I77" s="46"/>
      <c r="J77" s="46"/>
      <c r="K77" s="46"/>
      <c r="L77" s="56"/>
      <c r="M77" s="72"/>
    </row>
    <row r="78" spans="1:13" s="36" customFormat="1" ht="54" customHeight="1" x14ac:dyDescent="0.2">
      <c r="A78" s="74"/>
      <c r="B78" s="74">
        <v>22090400</v>
      </c>
      <c r="C78" s="31" t="s">
        <v>55</v>
      </c>
      <c r="D78" s="44">
        <v>20000</v>
      </c>
      <c r="E78" s="44">
        <v>10002</v>
      </c>
      <c r="F78" s="44">
        <v>8559.5</v>
      </c>
      <c r="G78" s="45">
        <f>+F78/D78*100</f>
        <v>42.797499999999999</v>
      </c>
      <c r="H78" s="45">
        <f t="shared" si="5"/>
        <v>85.577884423115378</v>
      </c>
      <c r="I78" s="46"/>
      <c r="J78" s="46"/>
      <c r="K78" s="46"/>
      <c r="L78" s="56"/>
      <c r="M78" s="72"/>
    </row>
    <row r="79" spans="1:13" s="4" customFormat="1" ht="15.75" x14ac:dyDescent="0.2">
      <c r="A79" s="39"/>
      <c r="B79" s="39">
        <v>24000000</v>
      </c>
      <c r="C79" s="69" t="s">
        <v>56</v>
      </c>
      <c r="D79" s="40">
        <v>70000</v>
      </c>
      <c r="E79" s="40">
        <v>34998</v>
      </c>
      <c r="F79" s="40">
        <v>63013.27</v>
      </c>
      <c r="G79" s="41">
        <f>+F79/D79*100</f>
        <v>90.018957142857133</v>
      </c>
      <c r="H79" s="41">
        <f t="shared" si="5"/>
        <v>180.04820275444311</v>
      </c>
      <c r="I79" s="42">
        <v>0</v>
      </c>
      <c r="J79" s="42"/>
      <c r="K79" s="42">
        <v>8403.6299999999992</v>
      </c>
      <c r="L79" s="41">
        <v>0</v>
      </c>
      <c r="M79" s="12"/>
    </row>
    <row r="80" spans="1:13" s="36" customFormat="1" ht="15.75" x14ac:dyDescent="0.2">
      <c r="A80" s="74"/>
      <c r="B80" s="74">
        <v>24060000</v>
      </c>
      <c r="C80" s="31" t="s">
        <v>42</v>
      </c>
      <c r="D80" s="44">
        <v>70000</v>
      </c>
      <c r="E80" s="44">
        <v>34998</v>
      </c>
      <c r="F80" s="44">
        <v>63013.27</v>
      </c>
      <c r="G80" s="45">
        <f>+F80/D80*100</f>
        <v>90.018957142857133</v>
      </c>
      <c r="H80" s="45">
        <f t="shared" si="5"/>
        <v>180.04820275444311</v>
      </c>
      <c r="I80" s="51">
        <v>0</v>
      </c>
      <c r="J80" s="51"/>
      <c r="K80" s="51">
        <v>8403.6299999999992</v>
      </c>
      <c r="L80" s="41">
        <v>0</v>
      </c>
      <c r="M80" s="72"/>
    </row>
    <row r="81" spans="1:13" s="36" customFormat="1" ht="15.75" x14ac:dyDescent="0.2">
      <c r="A81" s="74"/>
      <c r="B81" s="74">
        <v>24060300</v>
      </c>
      <c r="C81" s="31" t="s">
        <v>42</v>
      </c>
      <c r="D81" s="44">
        <v>70000</v>
      </c>
      <c r="E81" s="44">
        <v>34998</v>
      </c>
      <c r="F81" s="44">
        <v>63013.27</v>
      </c>
      <c r="G81" s="45">
        <f>+F81/D81*100</f>
        <v>90.018957142857133</v>
      </c>
      <c r="H81" s="45">
        <f t="shared" si="5"/>
        <v>180.04820275444311</v>
      </c>
      <c r="I81" s="51"/>
      <c r="J81" s="51"/>
      <c r="K81" s="51"/>
      <c r="L81" s="41"/>
      <c r="M81" s="72"/>
    </row>
    <row r="82" spans="1:13" s="36" customFormat="1" ht="63" x14ac:dyDescent="0.2">
      <c r="A82" s="74"/>
      <c r="B82" s="74">
        <v>24062100</v>
      </c>
      <c r="C82" s="31" t="s">
        <v>84</v>
      </c>
      <c r="D82" s="44"/>
      <c r="E82" s="44"/>
      <c r="F82" s="44"/>
      <c r="G82" s="45"/>
      <c r="H82" s="45"/>
      <c r="I82" s="51">
        <v>0</v>
      </c>
      <c r="J82" s="51"/>
      <c r="K82" s="51">
        <v>8403.6299999999992</v>
      </c>
      <c r="L82" s="41">
        <v>0</v>
      </c>
      <c r="M82" s="72"/>
    </row>
    <row r="83" spans="1:13" s="43" customFormat="1" ht="15.75" x14ac:dyDescent="0.2">
      <c r="A83" s="39"/>
      <c r="B83" s="39">
        <v>25000000</v>
      </c>
      <c r="C83" s="69" t="s">
        <v>85</v>
      </c>
      <c r="D83" s="40"/>
      <c r="E83" s="40"/>
      <c r="F83" s="40"/>
      <c r="G83" s="41"/>
      <c r="H83" s="41"/>
      <c r="I83" s="40">
        <v>2810000</v>
      </c>
      <c r="J83" s="40">
        <v>702500</v>
      </c>
      <c r="K83" s="40">
        <v>1695614.56</v>
      </c>
      <c r="L83" s="41">
        <f>+K83/I83*100</f>
        <v>60.342155160142354</v>
      </c>
      <c r="M83" s="39"/>
    </row>
    <row r="84" spans="1:13" s="37" customFormat="1" ht="49.5" customHeight="1" x14ac:dyDescent="0.2">
      <c r="A84" s="74"/>
      <c r="B84" s="74">
        <v>25010000</v>
      </c>
      <c r="C84" s="31" t="s">
        <v>86</v>
      </c>
      <c r="D84" s="44"/>
      <c r="E84" s="44"/>
      <c r="F84" s="44"/>
      <c r="G84" s="45"/>
      <c r="H84" s="45"/>
      <c r="I84" s="44">
        <v>2810000</v>
      </c>
      <c r="J84" s="44">
        <v>702500</v>
      </c>
      <c r="K84" s="44">
        <v>1524806.1</v>
      </c>
      <c r="L84" s="45">
        <f>+K84/I84*100</f>
        <v>54.263562277580078</v>
      </c>
      <c r="M84" s="74"/>
    </row>
    <row r="85" spans="1:13" s="37" customFormat="1" ht="36.75" customHeight="1" x14ac:dyDescent="0.2">
      <c r="A85" s="74"/>
      <c r="B85" s="74">
        <v>25010100</v>
      </c>
      <c r="C85" s="31" t="s">
        <v>87</v>
      </c>
      <c r="D85" s="44"/>
      <c r="E85" s="44"/>
      <c r="F85" s="44"/>
      <c r="G85" s="45"/>
      <c r="H85" s="45"/>
      <c r="I85" s="44">
        <v>2810000</v>
      </c>
      <c r="J85" s="44">
        <v>702500</v>
      </c>
      <c r="K85" s="44">
        <v>1504846.1</v>
      </c>
      <c r="L85" s="45">
        <f>+K85/I85*100</f>
        <v>53.553241992882562</v>
      </c>
      <c r="M85" s="74"/>
    </row>
    <row r="86" spans="1:13" s="37" customFormat="1" ht="57.75" customHeight="1" x14ac:dyDescent="0.2">
      <c r="A86" s="74"/>
      <c r="B86" s="74">
        <v>25010300</v>
      </c>
      <c r="C86" s="31" t="s">
        <v>88</v>
      </c>
      <c r="D86" s="44"/>
      <c r="E86" s="44"/>
      <c r="F86" s="44"/>
      <c r="G86" s="45"/>
      <c r="H86" s="45"/>
      <c r="I86" s="44">
        <v>0</v>
      </c>
      <c r="J86" s="44">
        <v>0</v>
      </c>
      <c r="K86" s="44">
        <v>19960</v>
      </c>
      <c r="L86" s="45">
        <v>0</v>
      </c>
      <c r="M86" s="74"/>
    </row>
    <row r="87" spans="1:13" s="37" customFormat="1" ht="36.75" customHeight="1" x14ac:dyDescent="0.2">
      <c r="A87" s="74"/>
      <c r="B87" s="74">
        <v>25020000</v>
      </c>
      <c r="C87" s="31" t="s">
        <v>89</v>
      </c>
      <c r="D87" s="44"/>
      <c r="E87" s="44"/>
      <c r="F87" s="44"/>
      <c r="G87" s="45"/>
      <c r="H87" s="45"/>
      <c r="I87" s="44">
        <v>0</v>
      </c>
      <c r="J87" s="44">
        <v>0</v>
      </c>
      <c r="K87" s="44">
        <v>170808.46</v>
      </c>
      <c r="L87" s="45">
        <v>0</v>
      </c>
      <c r="M87" s="74"/>
    </row>
    <row r="88" spans="1:13" s="37" customFormat="1" ht="15.75" x14ac:dyDescent="0.2">
      <c r="A88" s="74"/>
      <c r="B88" s="74">
        <v>25020100</v>
      </c>
      <c r="C88" s="31" t="s">
        <v>90</v>
      </c>
      <c r="D88" s="44"/>
      <c r="E88" s="44"/>
      <c r="F88" s="44"/>
      <c r="G88" s="45"/>
      <c r="H88" s="45"/>
      <c r="I88" s="44">
        <v>0</v>
      </c>
      <c r="J88" s="44">
        <v>0</v>
      </c>
      <c r="K88" s="44">
        <v>170808.46</v>
      </c>
      <c r="L88" s="45">
        <v>0</v>
      </c>
      <c r="M88" s="74"/>
    </row>
    <row r="89" spans="1:13" s="43" customFormat="1" ht="15.75" x14ac:dyDescent="0.2">
      <c r="A89" s="39"/>
      <c r="B89" s="39">
        <v>30000000</v>
      </c>
      <c r="C89" s="69" t="s">
        <v>91</v>
      </c>
      <c r="D89" s="40"/>
      <c r="E89" s="40"/>
      <c r="F89" s="40">
        <v>1000</v>
      </c>
      <c r="G89" s="45">
        <v>0</v>
      </c>
      <c r="H89" s="45">
        <f>IF(E89=0,0,F89/E89*100)</f>
        <v>0</v>
      </c>
      <c r="I89" s="40">
        <v>2800000</v>
      </c>
      <c r="J89" s="40">
        <v>0</v>
      </c>
      <c r="K89" s="40">
        <v>1350649.47</v>
      </c>
      <c r="L89" s="41">
        <f>+K89/I89*100</f>
        <v>48.237481071428576</v>
      </c>
      <c r="M89" s="39"/>
    </row>
    <row r="90" spans="1:13" s="37" customFormat="1" ht="15.75" x14ac:dyDescent="0.2">
      <c r="A90" s="74"/>
      <c r="B90" s="74">
        <v>31000000</v>
      </c>
      <c r="C90" s="31" t="s">
        <v>92</v>
      </c>
      <c r="D90" s="44"/>
      <c r="E90" s="44"/>
      <c r="F90" s="44">
        <v>1000</v>
      </c>
      <c r="G90" s="45">
        <v>0</v>
      </c>
      <c r="H90" s="45">
        <f>IF(E90=0,0,F90/E90*100)</f>
        <v>0</v>
      </c>
      <c r="I90" s="44">
        <v>1300000</v>
      </c>
      <c r="J90" s="44">
        <v>0</v>
      </c>
      <c r="K90" s="44">
        <v>0</v>
      </c>
      <c r="L90" s="45">
        <f>+K90/I90*100</f>
        <v>0</v>
      </c>
      <c r="M90" s="74"/>
    </row>
    <row r="91" spans="1:13" s="37" customFormat="1" ht="78.75" x14ac:dyDescent="0.2">
      <c r="A91" s="74"/>
      <c r="B91" s="74">
        <v>31010000</v>
      </c>
      <c r="C91" s="31" t="s">
        <v>213</v>
      </c>
      <c r="D91" s="44"/>
      <c r="E91" s="44"/>
      <c r="F91" s="44">
        <v>1000</v>
      </c>
      <c r="G91" s="45">
        <v>0</v>
      </c>
      <c r="H91" s="45">
        <f>IF(E91=0,0,F91/E91*100)</f>
        <v>0</v>
      </c>
      <c r="I91" s="44"/>
      <c r="J91" s="44"/>
      <c r="K91" s="44"/>
      <c r="L91" s="45"/>
      <c r="M91" s="74"/>
    </row>
    <row r="92" spans="1:13" s="37" customFormat="1" ht="78.75" x14ac:dyDescent="0.2">
      <c r="A92" s="74"/>
      <c r="B92" s="74">
        <v>31010200</v>
      </c>
      <c r="C92" s="31" t="s">
        <v>212</v>
      </c>
      <c r="D92" s="44"/>
      <c r="E92" s="44"/>
      <c r="F92" s="44">
        <v>1000</v>
      </c>
      <c r="G92" s="45">
        <v>0</v>
      </c>
      <c r="H92" s="45">
        <f>IF(E92=0,0,F92/E92*100)</f>
        <v>0</v>
      </c>
      <c r="I92" s="44"/>
      <c r="J92" s="44"/>
      <c r="K92" s="44"/>
      <c r="L92" s="45"/>
      <c r="M92" s="74"/>
    </row>
    <row r="93" spans="1:13" s="37" customFormat="1" ht="55.5" customHeight="1" x14ac:dyDescent="0.2">
      <c r="A93" s="74"/>
      <c r="B93" s="74">
        <v>31030000</v>
      </c>
      <c r="C93" s="31" t="s">
        <v>93</v>
      </c>
      <c r="D93" s="44"/>
      <c r="E93" s="44"/>
      <c r="F93" s="44"/>
      <c r="G93" s="45"/>
      <c r="H93" s="45"/>
      <c r="I93" s="44">
        <v>1300000</v>
      </c>
      <c r="J93" s="44">
        <v>0</v>
      </c>
      <c r="K93" s="44">
        <v>0</v>
      </c>
      <c r="L93" s="45">
        <f t="shared" ref="L93:L98" si="6">+K93/I93*100</f>
        <v>0</v>
      </c>
      <c r="M93" s="74"/>
    </row>
    <row r="94" spans="1:13" s="37" customFormat="1" ht="28.5" customHeight="1" x14ac:dyDescent="0.2">
      <c r="A94" s="74"/>
      <c r="B94" s="74">
        <v>33000000</v>
      </c>
      <c r="C94" s="31" t="s">
        <v>94</v>
      </c>
      <c r="D94" s="44"/>
      <c r="E94" s="44"/>
      <c r="F94" s="44"/>
      <c r="G94" s="45"/>
      <c r="H94" s="45"/>
      <c r="I94" s="44">
        <v>1500000</v>
      </c>
      <c r="J94" s="44">
        <v>0</v>
      </c>
      <c r="K94" s="44">
        <v>1350649.47</v>
      </c>
      <c r="L94" s="45">
        <f t="shared" si="6"/>
        <v>90.043297999999993</v>
      </c>
      <c r="M94" s="74"/>
    </row>
    <row r="95" spans="1:13" s="37" customFormat="1" ht="15.75" x14ac:dyDescent="0.2">
      <c r="A95" s="74"/>
      <c r="B95" s="74">
        <v>33010000</v>
      </c>
      <c r="C95" s="31" t="s">
        <v>95</v>
      </c>
      <c r="D95" s="44"/>
      <c r="E95" s="44"/>
      <c r="F95" s="44"/>
      <c r="G95" s="45"/>
      <c r="H95" s="45"/>
      <c r="I95" s="44">
        <v>1500000</v>
      </c>
      <c r="J95" s="44">
        <v>0</v>
      </c>
      <c r="K95" s="44">
        <v>1350649.47</v>
      </c>
      <c r="L95" s="45">
        <f t="shared" si="6"/>
        <v>90.043297999999993</v>
      </c>
      <c r="M95" s="74"/>
    </row>
    <row r="96" spans="1:13" s="37" customFormat="1" ht="85.5" customHeight="1" x14ac:dyDescent="0.2">
      <c r="A96" s="74"/>
      <c r="B96" s="74">
        <v>33010100</v>
      </c>
      <c r="C96" s="31" t="s">
        <v>96</v>
      </c>
      <c r="D96" s="44"/>
      <c r="E96" s="44"/>
      <c r="F96" s="44"/>
      <c r="G96" s="45"/>
      <c r="H96" s="45"/>
      <c r="I96" s="44">
        <v>1500000</v>
      </c>
      <c r="J96" s="44">
        <v>0</v>
      </c>
      <c r="K96" s="44">
        <v>1350649.47</v>
      </c>
      <c r="L96" s="45">
        <f t="shared" si="6"/>
        <v>90.043297999999993</v>
      </c>
      <c r="M96" s="74"/>
    </row>
    <row r="97" spans="1:13" s="4" customFormat="1" ht="15.75" x14ac:dyDescent="0.2">
      <c r="A97" s="39"/>
      <c r="B97" s="39">
        <v>40000000</v>
      </c>
      <c r="C97" s="69" t="s">
        <v>57</v>
      </c>
      <c r="D97" s="40">
        <v>137521413</v>
      </c>
      <c r="E97" s="40">
        <v>77776629</v>
      </c>
      <c r="F97" s="40">
        <v>78931545</v>
      </c>
      <c r="G97" s="41">
        <f t="shared" ref="G97:G102" si="7">+F97/D97*100</f>
        <v>57.395821696509188</v>
      </c>
      <c r="H97" s="41">
        <f t="shared" ref="H97:H108" si="8">IF(E97=0,0,F97/E97*100)</f>
        <v>101.48491393217878</v>
      </c>
      <c r="I97" s="42">
        <v>13242201</v>
      </c>
      <c r="J97" s="42"/>
      <c r="K97" s="42">
        <v>1743804</v>
      </c>
      <c r="L97" s="41">
        <f t="shared" si="6"/>
        <v>13.168535955616441</v>
      </c>
      <c r="M97" s="12"/>
    </row>
    <row r="98" spans="1:13" s="36" customFormat="1" ht="15.75" x14ac:dyDescent="0.2">
      <c r="A98" s="74"/>
      <c r="B98" s="74">
        <v>41000000</v>
      </c>
      <c r="C98" s="31" t="s">
        <v>58</v>
      </c>
      <c r="D98" s="44">
        <v>137521413</v>
      </c>
      <c r="E98" s="44">
        <v>77776629</v>
      </c>
      <c r="F98" s="44">
        <v>78931545</v>
      </c>
      <c r="G98" s="45">
        <f t="shared" si="7"/>
        <v>57.395821696509188</v>
      </c>
      <c r="H98" s="45">
        <f t="shared" si="8"/>
        <v>101.48491393217878</v>
      </c>
      <c r="I98" s="51">
        <v>13242201</v>
      </c>
      <c r="J98" s="51"/>
      <c r="K98" s="51">
        <v>1743804</v>
      </c>
      <c r="L98" s="45">
        <f t="shared" si="6"/>
        <v>13.168535955616441</v>
      </c>
      <c r="M98" s="72"/>
    </row>
    <row r="99" spans="1:13" s="36" customFormat="1" ht="27.75" customHeight="1" x14ac:dyDescent="0.2">
      <c r="A99" s="74"/>
      <c r="B99" s="74">
        <v>41020000</v>
      </c>
      <c r="C99" s="31" t="s">
        <v>59</v>
      </c>
      <c r="D99" s="44">
        <v>22506800</v>
      </c>
      <c r="E99" s="44">
        <v>11253600</v>
      </c>
      <c r="F99" s="44">
        <v>11253600</v>
      </c>
      <c r="G99" s="45">
        <f t="shared" si="7"/>
        <v>50.000888620328077</v>
      </c>
      <c r="H99" s="45">
        <f t="shared" si="8"/>
        <v>100</v>
      </c>
      <c r="I99" s="51"/>
      <c r="J99" s="51"/>
      <c r="K99" s="51"/>
      <c r="L99" s="45"/>
      <c r="M99" s="72"/>
    </row>
    <row r="100" spans="1:13" s="36" customFormat="1" ht="15.75" x14ac:dyDescent="0.2">
      <c r="A100" s="74"/>
      <c r="B100" s="74">
        <v>41020100</v>
      </c>
      <c r="C100" s="31" t="s">
        <v>60</v>
      </c>
      <c r="D100" s="44">
        <v>22506800</v>
      </c>
      <c r="E100" s="44">
        <v>11253600</v>
      </c>
      <c r="F100" s="44">
        <v>11253600</v>
      </c>
      <c r="G100" s="45">
        <f t="shared" si="7"/>
        <v>50.000888620328077</v>
      </c>
      <c r="H100" s="45">
        <f t="shared" si="8"/>
        <v>100</v>
      </c>
      <c r="I100" s="51"/>
      <c r="J100" s="51"/>
      <c r="K100" s="51"/>
      <c r="L100" s="45"/>
      <c r="M100" s="72"/>
    </row>
    <row r="101" spans="1:13" s="36" customFormat="1" ht="31.5" x14ac:dyDescent="0.2">
      <c r="A101" s="74"/>
      <c r="B101" s="74">
        <v>41030000</v>
      </c>
      <c r="C101" s="31" t="s">
        <v>61</v>
      </c>
      <c r="D101" s="44">
        <v>110587900</v>
      </c>
      <c r="E101" s="44">
        <v>63977300</v>
      </c>
      <c r="F101" s="44">
        <v>65298300</v>
      </c>
      <c r="G101" s="45">
        <f t="shared" si="7"/>
        <v>59.04651413038858</v>
      </c>
      <c r="H101" s="45">
        <f t="shared" si="8"/>
        <v>102.06479485692581</v>
      </c>
      <c r="I101" s="51"/>
      <c r="J101" s="51"/>
      <c r="K101" s="51"/>
      <c r="L101" s="45"/>
      <c r="M101" s="72"/>
    </row>
    <row r="102" spans="1:13" s="36" customFormat="1" ht="31.5" x14ac:dyDescent="0.2">
      <c r="A102" s="74"/>
      <c r="B102" s="74">
        <v>41033900</v>
      </c>
      <c r="C102" s="31" t="s">
        <v>62</v>
      </c>
      <c r="D102" s="44">
        <v>110587900</v>
      </c>
      <c r="E102" s="44">
        <v>63977300</v>
      </c>
      <c r="F102" s="44">
        <v>63977300</v>
      </c>
      <c r="G102" s="45">
        <f t="shared" si="7"/>
        <v>57.851989232095015</v>
      </c>
      <c r="H102" s="45">
        <f t="shared" si="8"/>
        <v>100</v>
      </c>
      <c r="I102" s="51"/>
      <c r="J102" s="51"/>
      <c r="K102" s="51"/>
      <c r="L102" s="45"/>
      <c r="M102" s="72"/>
    </row>
    <row r="103" spans="1:13" s="36" customFormat="1" ht="47.25" x14ac:dyDescent="0.2">
      <c r="A103" s="74"/>
      <c r="B103" s="74">
        <v>41034500</v>
      </c>
      <c r="C103" s="31" t="s">
        <v>211</v>
      </c>
      <c r="D103" s="44">
        <v>0</v>
      </c>
      <c r="E103" s="44">
        <v>0</v>
      </c>
      <c r="F103" s="44">
        <v>1321000</v>
      </c>
      <c r="G103" s="45">
        <v>0</v>
      </c>
      <c r="H103" s="45">
        <f t="shared" si="8"/>
        <v>0</v>
      </c>
      <c r="I103" s="51"/>
      <c r="J103" s="51"/>
      <c r="K103" s="51"/>
      <c r="L103" s="45"/>
      <c r="M103" s="72"/>
    </row>
    <row r="104" spans="1:13" s="36" customFormat="1" ht="31.5" x14ac:dyDescent="0.2">
      <c r="A104" s="74"/>
      <c r="B104" s="74">
        <v>41040000</v>
      </c>
      <c r="C104" s="31" t="s">
        <v>63</v>
      </c>
      <c r="D104" s="44">
        <v>2172300</v>
      </c>
      <c r="E104" s="44">
        <v>1086150</v>
      </c>
      <c r="F104" s="44">
        <v>1086150</v>
      </c>
      <c r="G104" s="45">
        <f>+F104/D104*100</f>
        <v>50</v>
      </c>
      <c r="H104" s="45">
        <f t="shared" si="8"/>
        <v>100</v>
      </c>
      <c r="I104" s="51"/>
      <c r="J104" s="51"/>
      <c r="K104" s="51"/>
      <c r="L104" s="45"/>
      <c r="M104" s="72"/>
    </row>
    <row r="105" spans="1:13" s="36" customFormat="1" ht="78.75" x14ac:dyDescent="0.2">
      <c r="A105" s="74"/>
      <c r="B105" s="74">
        <v>41040200</v>
      </c>
      <c r="C105" s="31" t="s">
        <v>64</v>
      </c>
      <c r="D105" s="44">
        <v>2172300</v>
      </c>
      <c r="E105" s="44">
        <v>1086150</v>
      </c>
      <c r="F105" s="44">
        <v>1086150</v>
      </c>
      <c r="G105" s="45">
        <f>+F105/D105*100</f>
        <v>50</v>
      </c>
      <c r="H105" s="45">
        <f t="shared" si="8"/>
        <v>100</v>
      </c>
      <c r="I105" s="51"/>
      <c r="J105" s="51"/>
      <c r="K105" s="51"/>
      <c r="L105" s="45"/>
      <c r="M105" s="72"/>
    </row>
    <row r="106" spans="1:13" s="36" customFormat="1" ht="31.5" x14ac:dyDescent="0.2">
      <c r="A106" s="74"/>
      <c r="B106" s="74">
        <v>41050000</v>
      </c>
      <c r="C106" s="31" t="s">
        <v>65</v>
      </c>
      <c r="D106" s="44">
        <v>2254413</v>
      </c>
      <c r="E106" s="44">
        <v>1459579</v>
      </c>
      <c r="F106" s="44">
        <v>1293495</v>
      </c>
      <c r="G106" s="45">
        <f>+F106/D106*100</f>
        <v>57.37613294458469</v>
      </c>
      <c r="H106" s="45">
        <f t="shared" si="8"/>
        <v>88.621102386373053</v>
      </c>
      <c r="I106" s="51">
        <v>13242201</v>
      </c>
      <c r="J106" s="51"/>
      <c r="K106" s="51">
        <v>1743804</v>
      </c>
      <c r="L106" s="45">
        <f>+K106/I106*100</f>
        <v>13.168535955616441</v>
      </c>
      <c r="M106" s="72"/>
    </row>
    <row r="107" spans="1:13" s="36" customFormat="1" ht="47.25" x14ac:dyDescent="0.2">
      <c r="A107" s="74"/>
      <c r="B107" s="74">
        <v>41051000</v>
      </c>
      <c r="C107" s="31" t="s">
        <v>66</v>
      </c>
      <c r="D107" s="44">
        <v>1176200</v>
      </c>
      <c r="E107" s="44">
        <v>553100</v>
      </c>
      <c r="F107" s="44">
        <v>433600</v>
      </c>
      <c r="G107" s="45">
        <f>+F107/D107*100</f>
        <v>36.864478830130935</v>
      </c>
      <c r="H107" s="45">
        <f t="shared" si="8"/>
        <v>78.39450370638221</v>
      </c>
      <c r="I107" s="51"/>
      <c r="J107" s="51"/>
      <c r="K107" s="51"/>
      <c r="L107" s="45"/>
      <c r="M107" s="72"/>
    </row>
    <row r="108" spans="1:13" s="36" customFormat="1" ht="63" x14ac:dyDescent="0.2">
      <c r="A108" s="74"/>
      <c r="B108" s="74">
        <v>41051200</v>
      </c>
      <c r="C108" s="31" t="s">
        <v>67</v>
      </c>
      <c r="D108" s="44">
        <v>301713</v>
      </c>
      <c r="E108" s="44">
        <v>129979</v>
      </c>
      <c r="F108" s="44">
        <v>83395</v>
      </c>
      <c r="G108" s="45">
        <f>+F108/D108*100</f>
        <v>27.640506043823105</v>
      </c>
      <c r="H108" s="45">
        <f t="shared" si="8"/>
        <v>64.160364366551519</v>
      </c>
      <c r="I108" s="51"/>
      <c r="J108" s="51"/>
      <c r="K108" s="51"/>
      <c r="L108" s="45"/>
      <c r="M108" s="72"/>
    </row>
    <row r="109" spans="1:13" s="36" customFormat="1" ht="31.5" x14ac:dyDescent="0.2">
      <c r="A109" s="74"/>
      <c r="B109" s="74">
        <v>41053400</v>
      </c>
      <c r="C109" s="31" t="s">
        <v>210</v>
      </c>
      <c r="D109" s="44"/>
      <c r="E109" s="44"/>
      <c r="F109" s="44"/>
      <c r="G109" s="45"/>
      <c r="H109" s="45"/>
      <c r="I109" s="51">
        <v>3242201</v>
      </c>
      <c r="J109" s="51"/>
      <c r="K109" s="51">
        <v>1743804</v>
      </c>
      <c r="L109" s="45">
        <f>+K109/I109*100</f>
        <v>53.784574121098593</v>
      </c>
      <c r="M109" s="72"/>
    </row>
    <row r="110" spans="1:13" s="36" customFormat="1" ht="15.75" x14ac:dyDescent="0.2">
      <c r="A110" s="74"/>
      <c r="B110" s="74">
        <v>41053900</v>
      </c>
      <c r="C110" s="31" t="s">
        <v>166</v>
      </c>
      <c r="D110" s="44">
        <v>82500</v>
      </c>
      <c r="E110" s="44">
        <v>82500</v>
      </c>
      <c r="F110" s="44">
        <v>82500</v>
      </c>
      <c r="G110" s="45">
        <f>+F110/D110*100</f>
        <v>100</v>
      </c>
      <c r="H110" s="45">
        <f>IF(E110=0,0,F110/E110*100)</f>
        <v>100</v>
      </c>
      <c r="I110" s="51"/>
      <c r="J110" s="51"/>
      <c r="K110" s="51"/>
      <c r="L110" s="45"/>
      <c r="M110" s="72"/>
    </row>
    <row r="111" spans="1:13" s="36" customFormat="1" ht="63" x14ac:dyDescent="0.2">
      <c r="A111" s="74"/>
      <c r="B111" s="74">
        <v>41055000</v>
      </c>
      <c r="C111" s="31" t="s">
        <v>68</v>
      </c>
      <c r="D111" s="44">
        <v>694000</v>
      </c>
      <c r="E111" s="44">
        <v>694000</v>
      </c>
      <c r="F111" s="44">
        <v>694000</v>
      </c>
      <c r="G111" s="45">
        <f>+F111/D111*100</f>
        <v>100</v>
      </c>
      <c r="H111" s="45">
        <f>IF(E111=0,0,F111/E111*100)</f>
        <v>100</v>
      </c>
      <c r="I111" s="51"/>
      <c r="J111" s="51"/>
      <c r="K111" s="51"/>
      <c r="L111" s="45"/>
      <c r="M111" s="72"/>
    </row>
    <row r="112" spans="1:13" s="36" customFormat="1" ht="94.5" x14ac:dyDescent="0.2">
      <c r="A112" s="74"/>
      <c r="B112" s="74">
        <v>41057100</v>
      </c>
      <c r="C112" s="31" t="s">
        <v>209</v>
      </c>
      <c r="D112" s="44"/>
      <c r="E112" s="44"/>
      <c r="F112" s="44"/>
      <c r="G112" s="45"/>
      <c r="H112" s="45"/>
      <c r="I112" s="51">
        <v>10000000</v>
      </c>
      <c r="J112" s="51"/>
      <c r="K112" s="51">
        <v>0</v>
      </c>
      <c r="L112" s="45">
        <f>+K112/I112*100</f>
        <v>0</v>
      </c>
      <c r="M112" s="72"/>
    </row>
    <row r="113" spans="1:13" s="55" customFormat="1" ht="15.75" x14ac:dyDescent="0.2">
      <c r="A113" s="98" t="s">
        <v>69</v>
      </c>
      <c r="B113" s="98"/>
      <c r="C113" s="98"/>
      <c r="D113" s="52">
        <f>D10+D62+D89</f>
        <v>147758000</v>
      </c>
      <c r="E113" s="52">
        <f>E10+E62+E89</f>
        <v>69667774</v>
      </c>
      <c r="F113" s="52">
        <f>F10+F62+F89</f>
        <v>70125067.859999999</v>
      </c>
      <c r="G113" s="53">
        <f>+F113/D113*100</f>
        <v>47.459405148959789</v>
      </c>
      <c r="H113" s="53">
        <f>IF(E113=0,0,F113/E113*100)</f>
        <v>100.65639223667459</v>
      </c>
      <c r="I113" s="54">
        <f>I10+I62+I89</f>
        <v>5620000</v>
      </c>
      <c r="J113" s="54">
        <f>J10+J62+J89</f>
        <v>702500</v>
      </c>
      <c r="K113" s="54">
        <f>K10+K62+K89</f>
        <v>3194327.29</v>
      </c>
      <c r="L113" s="53">
        <f>+K113/I113*100</f>
        <v>56.838563879003559</v>
      </c>
      <c r="M113" s="70"/>
    </row>
    <row r="114" spans="1:13" s="55" customFormat="1" ht="15.75" x14ac:dyDescent="0.2">
      <c r="A114" s="98" t="s">
        <v>70</v>
      </c>
      <c r="B114" s="98"/>
      <c r="C114" s="98"/>
      <c r="D114" s="52">
        <f>D10+D62+D89+D97</f>
        <v>285279413</v>
      </c>
      <c r="E114" s="52">
        <f>E10+E62+E89+E97</f>
        <v>147444403</v>
      </c>
      <c r="F114" s="52">
        <f>F10+F62+F89+F97</f>
        <v>149056612.86000001</v>
      </c>
      <c r="G114" s="53">
        <f>+F114/D114*100</f>
        <v>52.249340845355704</v>
      </c>
      <c r="H114" s="53">
        <f>IF(E114=0,0,F114/E114*100)</f>
        <v>101.09343578135008</v>
      </c>
      <c r="I114" s="54">
        <f>I10+I62+I89+I97</f>
        <v>18862201</v>
      </c>
      <c r="J114" s="54">
        <f>J10+J62+J89+J97</f>
        <v>702500</v>
      </c>
      <c r="K114" s="54">
        <f>K10+K62+K89+K97</f>
        <v>4938131.29</v>
      </c>
      <c r="L114" s="53">
        <f>+K114/I114*100</f>
        <v>26.180037472827273</v>
      </c>
      <c r="M114" s="70"/>
    </row>
    <row r="115" spans="1:13" x14ac:dyDescent="0.2">
      <c r="I115" s="10"/>
      <c r="J115" s="10"/>
      <c r="K115" s="10"/>
      <c r="L115" s="10"/>
    </row>
  </sheetData>
  <mergeCells count="21">
    <mergeCell ref="A114:C114"/>
    <mergeCell ref="B3:M3"/>
    <mergeCell ref="D5:F5"/>
    <mergeCell ref="D7:D8"/>
    <mergeCell ref="E7:E8"/>
    <mergeCell ref="F7:F8"/>
    <mergeCell ref="H7:H8"/>
    <mergeCell ref="G7:G8"/>
    <mergeCell ref="M7:M8"/>
    <mergeCell ref="L7:L8"/>
    <mergeCell ref="A113:C113"/>
    <mergeCell ref="B9:L9"/>
    <mergeCell ref="A2:K2"/>
    <mergeCell ref="A7:A8"/>
    <mergeCell ref="I7:I8"/>
    <mergeCell ref="J7:J8"/>
    <mergeCell ref="K7:K8"/>
    <mergeCell ref="B6:B8"/>
    <mergeCell ref="C6:C8"/>
    <mergeCell ref="D6:H6"/>
    <mergeCell ref="I6:L6"/>
  </mergeCells>
  <pageMargins left="3.937007874015748E-2" right="3.937007874015748E-2" top="0.39370078740157483" bottom="0.39370078740157483" header="0" footer="0"/>
  <pageSetup paperSize="9" scale="8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ВИДАТКИ</vt:lpstr>
      <vt:lpstr>ДОХОДИ</vt:lpstr>
      <vt:lpstr>ВИДАТКИ!Заголовки_для_друку</vt:lpstr>
      <vt:lpstr>ДОХОДИ!Заголовки_для_друку</vt:lpstr>
      <vt:lpstr>ВИДАТКИ!Область_друку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2021-07-05T13:50:32Z</cp:lastPrinted>
  <dcterms:created xsi:type="dcterms:W3CDTF">2021-04-12T05:30:00Z</dcterms:created>
  <dcterms:modified xsi:type="dcterms:W3CDTF">2021-08-03T13:09:32Z</dcterms:modified>
</cp:coreProperties>
</file>