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1570" windowHeight="10035" activeTab="1"/>
  </bookViews>
  <sheets>
    <sheet name="ВИДАТКИ" sheetId="2" r:id="rId1"/>
    <sheet name="ДОХОДИ" sheetId="1" r:id="rId2"/>
  </sheets>
  <definedNames>
    <definedName name="_xlnm.Print_Titles" localSheetId="0">ВИДАТКИ!$5:$7</definedName>
    <definedName name="_xlnm.Print_Titles" localSheetId="1">ДОХОДИ!$6:$8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0" i="2" l="1"/>
  <c r="I60" i="2"/>
  <c r="H60" i="2"/>
  <c r="J36" i="2"/>
  <c r="J33" i="2"/>
  <c r="J17" i="2"/>
  <c r="J14" i="2"/>
  <c r="J13" i="2"/>
  <c r="J12" i="2"/>
  <c r="I9" i="2"/>
  <c r="H56" i="2"/>
  <c r="H54" i="2"/>
  <c r="H52" i="2"/>
  <c r="H49" i="2"/>
  <c r="I33" i="2"/>
  <c r="H33" i="2"/>
  <c r="I12" i="2"/>
  <c r="H12" i="2"/>
  <c r="H9" i="2"/>
  <c r="G59" i="2"/>
  <c r="F59" i="2"/>
  <c r="G48" i="2"/>
  <c r="F48" i="2"/>
  <c r="F47" i="2"/>
  <c r="G46" i="2"/>
  <c r="F46" i="2"/>
  <c r="F45" i="2"/>
  <c r="G43" i="2"/>
  <c r="F43" i="2"/>
  <c r="G41" i="2"/>
  <c r="F41" i="2"/>
  <c r="G40" i="2"/>
  <c r="F40" i="2"/>
  <c r="G38" i="2"/>
  <c r="F38" i="2"/>
  <c r="G37" i="2"/>
  <c r="F37" i="2"/>
  <c r="G36" i="2"/>
  <c r="F36" i="2"/>
  <c r="G35" i="2"/>
  <c r="F35" i="2"/>
  <c r="G34" i="2"/>
  <c r="F34" i="2"/>
  <c r="G32" i="2"/>
  <c r="F32" i="2"/>
  <c r="G31" i="2"/>
  <c r="F31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1" i="2"/>
  <c r="F11" i="2"/>
  <c r="G10" i="2"/>
  <c r="F10" i="2"/>
  <c r="E58" i="2"/>
  <c r="G58" i="2" s="1"/>
  <c r="D58" i="2"/>
  <c r="C58" i="2"/>
  <c r="E44" i="2"/>
  <c r="D44" i="2"/>
  <c r="C44" i="2"/>
  <c r="E42" i="2"/>
  <c r="D42" i="2"/>
  <c r="C42" i="2"/>
  <c r="E39" i="2"/>
  <c r="F39" i="2" s="1"/>
  <c r="D39" i="2"/>
  <c r="C39" i="2"/>
  <c r="E33" i="2"/>
  <c r="G33" i="2" s="1"/>
  <c r="D33" i="2"/>
  <c r="C33" i="2"/>
  <c r="E30" i="2"/>
  <c r="D30" i="2"/>
  <c r="C30" i="2"/>
  <c r="E22" i="2"/>
  <c r="G22" i="2" s="1"/>
  <c r="D22" i="2"/>
  <c r="C22" i="2"/>
  <c r="E12" i="2"/>
  <c r="G12" i="2" s="1"/>
  <c r="D12" i="2"/>
  <c r="C12" i="2"/>
  <c r="E9" i="2"/>
  <c r="G9" i="2" s="1"/>
  <c r="D9" i="2"/>
  <c r="C9" i="2"/>
  <c r="L103" i="1"/>
  <c r="L102" i="1"/>
  <c r="L89" i="1"/>
  <c r="L88" i="1"/>
  <c r="L87" i="1"/>
  <c r="L84" i="1"/>
  <c r="L80" i="1"/>
  <c r="L79" i="1"/>
  <c r="L78" i="1"/>
  <c r="L57" i="1"/>
  <c r="L52" i="1"/>
  <c r="L51" i="1"/>
  <c r="L50" i="1"/>
  <c r="L10" i="1"/>
  <c r="H92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76" i="1"/>
  <c r="G75" i="1"/>
  <c r="G74" i="1"/>
  <c r="G73" i="1"/>
  <c r="G71" i="1"/>
  <c r="G70" i="1"/>
  <c r="G69" i="1"/>
  <c r="G68" i="1"/>
  <c r="G67" i="1"/>
  <c r="G66" i="1"/>
  <c r="G64" i="1"/>
  <c r="G63" i="1"/>
  <c r="G61" i="1"/>
  <c r="G60" i="1"/>
  <c r="G59" i="1"/>
  <c r="G58" i="1"/>
  <c r="G57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3" i="1"/>
  <c r="G32" i="1"/>
  <c r="G31" i="1"/>
  <c r="G30" i="1"/>
  <c r="G29" i="1"/>
  <c r="G28" i="1"/>
  <c r="G27" i="1"/>
  <c r="G26" i="1"/>
  <c r="G25" i="1"/>
  <c r="G24" i="1"/>
  <c r="G23" i="1"/>
  <c r="G22" i="1"/>
  <c r="G20" i="1"/>
  <c r="G19" i="1"/>
  <c r="G13" i="1"/>
  <c r="G12" i="1"/>
  <c r="G11" i="1"/>
  <c r="G10" i="1"/>
  <c r="H10" i="1"/>
  <c r="H103" i="1"/>
  <c r="H102" i="1"/>
  <c r="H101" i="1"/>
  <c r="H100" i="1"/>
  <c r="H99" i="1"/>
  <c r="H98" i="1"/>
  <c r="H97" i="1"/>
  <c r="H96" i="1"/>
  <c r="H95" i="1"/>
  <c r="H94" i="1"/>
  <c r="H93" i="1"/>
  <c r="H91" i="1"/>
  <c r="H90" i="1"/>
  <c r="H73" i="1"/>
  <c r="H72" i="1"/>
  <c r="H71" i="1"/>
  <c r="H70" i="1"/>
  <c r="H69" i="1"/>
  <c r="H68" i="1"/>
  <c r="H67" i="1"/>
  <c r="H66" i="1"/>
  <c r="H64" i="1"/>
  <c r="H63" i="1"/>
  <c r="H61" i="1"/>
  <c r="H57" i="1"/>
  <c r="H49" i="1"/>
  <c r="H48" i="1"/>
  <c r="H47" i="1"/>
  <c r="H46" i="1"/>
  <c r="H45" i="1"/>
  <c r="H44" i="1"/>
  <c r="H42" i="1"/>
  <c r="H41" i="1"/>
  <c r="H38" i="1"/>
  <c r="H37" i="1"/>
  <c r="H36" i="1"/>
  <c r="H35" i="1"/>
  <c r="H34" i="1"/>
  <c r="H33" i="1"/>
  <c r="H32" i="1"/>
  <c r="H31" i="1"/>
  <c r="H30" i="1"/>
  <c r="H29" i="1"/>
  <c r="H28" i="1"/>
  <c r="H27" i="1"/>
  <c r="H25" i="1"/>
  <c r="H22" i="1"/>
  <c r="H21" i="1"/>
  <c r="H20" i="1"/>
  <c r="H19" i="1"/>
  <c r="H16" i="1"/>
  <c r="H15" i="1"/>
  <c r="H14" i="1"/>
  <c r="H13" i="1"/>
  <c r="H12" i="1"/>
  <c r="H11" i="1"/>
  <c r="G30" i="2" l="1"/>
  <c r="G44" i="2"/>
  <c r="F9" i="2"/>
  <c r="F33" i="2"/>
  <c r="G39" i="2"/>
  <c r="G42" i="2"/>
  <c r="F12" i="2"/>
  <c r="F22" i="2"/>
  <c r="F30" i="2"/>
  <c r="F42" i="2"/>
  <c r="F44" i="2"/>
  <c r="F58" i="2"/>
  <c r="C60" i="2"/>
  <c r="D60" i="2"/>
  <c r="E60" i="2"/>
  <c r="G60" i="2" l="1"/>
  <c r="F60" i="2"/>
</calcChain>
</file>

<file path=xl/sharedStrings.xml><?xml version="1.0" encoding="utf-8"?>
<sst xmlns="http://schemas.openxmlformats.org/spreadsheetml/2006/main" count="246" uniqueCount="215">
  <si>
    <t>грн.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</si>
  <si>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</si>
  <si>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</si>
  <si>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</si>
  <si>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</si>
  <si>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</si>
  <si>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</si>
  <si>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</si>
  <si>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</si>
  <si>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</si>
  <si>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</si>
  <si>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</si>
  <si>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</si>
  <si>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</si>
  <si>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</si>
  <si>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</si>
  <si>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</si>
  <si>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</si>
  <si>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</si>
  <si>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</si>
  <si>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</si>
  <si>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</si>
  <si>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</si>
  <si>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</si>
  <si>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</si>
  <si>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</si>
  <si>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</si>
  <si>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</si>
  <si>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</si>
  <si>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</si>
  <si>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</si>
  <si>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</si>
  <si>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</si>
  <si>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</si>
  <si>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</si>
  <si>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</si>
  <si>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</si>
  <si>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</si>
  <si>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</si>
  <si>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</si>
  <si>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</si>
  <si>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</si>
  <si>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</si>
  <si>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</si>
  <si>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</si>
  <si>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</si>
  <si>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</si>
  <si>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</si>
  <si>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</si>
  <si>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</si>
  <si>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</si>
  <si>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</si>
  <si>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</si>
  <si>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</si>
  <si>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</si>
  <si>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</si>
  <si>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</si>
  <si>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</si>
  <si>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</si>
  <si>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</si>
  <si>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</si>
  <si>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</si>
  <si>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</si>
  <si>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</si>
  <si>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</si>
  <si>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</si>
  <si>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</si>
  <si>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</si>
  <si>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</si>
  <si>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Всього без урахування трансферт</t>
  </si>
  <si>
    <t>Всього</t>
  </si>
  <si>
    <t>Код бюджетної кластфікації</t>
  </si>
  <si>
    <t>Найменування</t>
  </si>
  <si>
    <t>Загальний фонд</t>
  </si>
  <si>
    <t>ДОХОДИ</t>
  </si>
  <si>
    <t>6,7 разів</t>
  </si>
  <si>
    <t>5,2 разів</t>
  </si>
  <si>
    <t>24 рази</t>
  </si>
  <si>
    <t>3,8 рази</t>
  </si>
  <si>
    <t>4,9 рази</t>
  </si>
  <si>
    <t>-3,3 рази</t>
  </si>
  <si>
    <t>3,3 рази</t>
  </si>
  <si>
    <t>13,2 рази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</si>
  <si>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</si>
  <si>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</si>
  <si>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</si>
  <si>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</si>
  <si>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</si>
  <si>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</si>
  <si>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</si>
  <si>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</si>
  <si>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</si>
  <si>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</si>
  <si>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</si>
  <si>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</si>
  <si>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</si>
  <si>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</si>
  <si>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</si>
  <si>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</si>
  <si>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</si>
  <si>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</si>
  <si>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</si>
  <si>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</si>
  <si>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</si>
  <si>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Спеціальний фонд</t>
  </si>
  <si>
    <t xml:space="preserve">Затверджено на рік з урахуванням змін </t>
  </si>
  <si>
    <t xml:space="preserve">Затверджено на звітний період з урахуванням змін </t>
  </si>
  <si>
    <t>Виконано за звітний період (рік)</t>
  </si>
  <si>
    <t>Відсоток виконання до затверджено плану на рік з урахуванням змін</t>
  </si>
  <si>
    <t>Відсоток виконання до затверджено плану на звітній період з урахуванням змін</t>
  </si>
  <si>
    <t xml:space="preserve">Найменування </t>
  </si>
  <si>
    <t>Код бюджетної класифікації</t>
  </si>
  <si>
    <t>програмної класифікації видатків та кредитування місцевих бюджетів</t>
  </si>
  <si>
    <t>Державне управлiння</t>
  </si>
  <si>
    <t>0100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</si>
  <si>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</si>
  <si>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</si>
  <si>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</si>
  <si>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</si>
  <si>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Освіта</t>
  </si>
  <si>
    <t>1000</t>
  </si>
  <si>
    <t>Надання дошкільної освіти</t>
  </si>
  <si>
    <t>Надання загальної середньої освіти закладами загальної середньої освіти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</si>
  <si>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</si>
  <si>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</si>
  <si>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1010</t>
  </si>
  <si>
    <t>1021</t>
  </si>
  <si>
    <t>1031</t>
  </si>
  <si>
    <t>1070</t>
  </si>
  <si>
    <t>1080</t>
  </si>
  <si>
    <t>Забезпечення діяльності інших закладів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</si>
  <si>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</si>
  <si>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</si>
  <si>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</si>
  <si>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1141</t>
  </si>
  <si>
    <t>1151</t>
  </si>
  <si>
    <t>1152</t>
  </si>
  <si>
    <t>1200</t>
  </si>
  <si>
    <t>Охорона здоров`я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</si>
  <si>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</si>
  <si>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</si>
  <si>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Первинна медична допомога населенню, що надається фельдшерськими, фельдшерсько-акушерськими пунктами</t>
  </si>
  <si>
    <t>Первинна медична допомога населенню, що надається амбулаторно-поліклінічними закладами (відділеннями)</t>
  </si>
  <si>
    <t>Централізовані заходи з лікування хворих на цукровий та нецукровий діабет</t>
  </si>
  <si>
    <t>Забезпечення діяльності інших закладів у сфері охорони здоров`я</t>
  </si>
  <si>
    <t>Інші програми та заходи у сфері охорони здоров`я</t>
  </si>
  <si>
    <t>Соціальний захист та соціальне забезпечення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</si>
  <si>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</si>
  <si>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</si>
  <si>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2010</t>
  </si>
  <si>
    <t>2111</t>
  </si>
  <si>
    <t>2112</t>
  </si>
  <si>
    <t>2113</t>
  </si>
  <si>
    <t>2144</t>
  </si>
  <si>
    <t>2151</t>
  </si>
  <si>
    <t>2152</t>
  </si>
  <si>
    <t>3241</t>
  </si>
  <si>
    <t>3242</t>
  </si>
  <si>
    <t>Культура i мистецтво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</si>
  <si>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</si>
  <si>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</si>
  <si>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</si>
  <si>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Фінансова підтримка кінематографії</t>
  </si>
  <si>
    <t>Забезпечення діяльності інших закладів в галузі культури і мистецтва</t>
  </si>
  <si>
    <t>Фiзична культура i спорт</t>
  </si>
  <si>
    <t>Утримання та навчально-тренувальна робота комунальних дитячо-юнацьких спортивних шкіл</t>
  </si>
  <si>
    <t>Утримання та фінансова підтримка спортивних споруд</t>
  </si>
  <si>
    <t>Житлово-комунальне господарство</t>
  </si>
  <si>
    <t>Організація благоустрою населених пунктів</t>
  </si>
  <si>
    <t>Економічна діяльність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</si>
  <si>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</si>
  <si>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</si>
  <si>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Членські внески до асоціацій органів місцевого самоврядування</t>
  </si>
  <si>
    <t>Інші заходи, пов`язані з економічною діяльністю</t>
  </si>
  <si>
    <t>Міжбюджетні трансферти</t>
  </si>
  <si>
    <t>Інші субвенції з місцевого бюджету</t>
  </si>
  <si>
    <t xml:space="preserve">Усього </t>
  </si>
  <si>
    <t>4000</t>
  </si>
  <si>
    <t>4030</t>
  </si>
  <si>
    <t>4040</t>
  </si>
  <si>
    <t>4060</t>
  </si>
  <si>
    <t>4070</t>
  </si>
  <si>
    <t>4081</t>
  </si>
  <si>
    <t>5000</t>
  </si>
  <si>
    <t>5031</t>
  </si>
  <si>
    <t>5041</t>
  </si>
  <si>
    <t>6000</t>
  </si>
  <si>
    <t>6030</t>
  </si>
  <si>
    <t>7000</t>
  </si>
  <si>
    <t>7461</t>
  </si>
  <si>
    <t>7622</t>
  </si>
  <si>
    <t>7680</t>
  </si>
  <si>
    <t>7693</t>
  </si>
  <si>
    <t>9000</t>
  </si>
  <si>
    <t>9770</t>
  </si>
  <si>
    <t>Будівництво та регіональний розвиток</t>
  </si>
  <si>
    <t>Співфінансування інвестиційних проектів, що реалізуються за рахунок коштів державного фонду регіонального розвитку</t>
  </si>
  <si>
    <t>Реалізація інших заходів щодо соціально-економічного розвитку територій</t>
  </si>
  <si>
    <t>7300</t>
  </si>
  <si>
    <t>7361</t>
  </si>
  <si>
    <t>7370</t>
  </si>
  <si>
    <t>Транспорт та транспортна інфраструктура, дорожнє господарство</t>
  </si>
  <si>
    <t>7400</t>
  </si>
  <si>
    <t>Інші програми та заходи, пов`язані з економічною діяльністю</t>
  </si>
  <si>
    <t>Внески до статутного капіталу суб`єктів господарювання</t>
  </si>
  <si>
    <t>7600</t>
  </si>
  <si>
    <t>7670</t>
  </si>
  <si>
    <t>Охорона навколишнього природного середовища</t>
  </si>
  <si>
    <t>Збереження природно-заповідного фонду</t>
  </si>
  <si>
    <t>8300</t>
  </si>
  <si>
    <t>8320</t>
  </si>
  <si>
    <t>Звіт про виконання  бюджету Жовківської  об'єднаної територіальної громади за І квартал 2021 року</t>
  </si>
  <si>
    <t>ВИДАТКИ</t>
  </si>
  <si>
    <t>4 рази</t>
  </si>
  <si>
    <t>7,4 рази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</si>
</sst>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"/>
  </numFmts>
  <fonts count="16" x14ac:knownFonts="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1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11" fillId="0" borderId="0"/>
    <xf numFmtId="0" fontId="9" fillId="0" borderId="0"/>
    <xf numFmtId="0" fontId="1" fillId="0" borderId="0"/>
  </cellStyleXfs>
  <cellXfs count="9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wrapText="1"/>
    </xf>
    <xf numFmtId="165" fontId="0" fillId="0" borderId="0" xfId="0" applyNumberFormat="1"/>
    <xf numFmtId="2" fontId="0" fillId="0" borderId="0" xfId="0" applyNumberFormat="1"/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0" fillId="0" borderId="0" xfId="0"/>
    <xf numFmtId="0" fontId="7" fillId="3" borderId="2" xfId="0" applyFont="1" applyFill="1" applyBorder="1" applyAlignment="1">
      <alignment horizontal="center"/>
    </xf>
    <xf numFmtId="49" fontId="1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>
      <alignment horizontal="center"/>
    </xf>
    <xf numFmtId="49" fontId="12" fillId="3" borderId="2" xfId="1" applyNumberFormat="1" applyFont="1" applyFill="1" applyBorder="1" applyAlignment="1">
      <alignment horizontal="center" wrapText="1"/>
    </xf>
    <xf numFmtId="0" fontId="8" fillId="3" borderId="2" xfId="0" quotePrefix="1" applyFont="1" applyFill="1" applyBorder="1" applyAlignment="1">
      <alignment horizontal="center" wrapText="1"/>
    </xf>
    <xf numFmtId="0" fontId="7" fillId="3" borderId="2" xfId="0" quotePrefix="1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12" fillId="3" borderId="2" xfId="1" applyFont="1" applyFill="1" applyBorder="1" applyAlignment="1">
      <alignment horizontal="center" wrapText="1"/>
    </xf>
    <xf numFmtId="2" fontId="7" fillId="3" borderId="2" xfId="0" applyNumberFormat="1" applyFont="1" applyFill="1" applyBorder="1" applyAlignment="1">
      <alignment horizontal="center"/>
    </xf>
    <xf numFmtId="165" fontId="7" fillId="3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164" fontId="8" fillId="3" borderId="2" xfId="0" applyNumberFormat="1" applyFont="1" applyFill="1" applyBorder="1" applyAlignment="1">
      <alignment horizontal="center" wrapText="1"/>
    </xf>
    <xf numFmtId="165" fontId="8" fillId="3" borderId="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7" fillId="3" borderId="2" xfId="0" applyFont="1" applyFill="1" applyBorder="1" applyAlignment="1">
      <alignment horizontal="center" wrapText="1"/>
    </xf>
    <xf numFmtId="164" fontId="7" fillId="3" borderId="2" xfId="0" applyNumberFormat="1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0" fontId="10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3" xfId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9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49" fontId="12" fillId="0" borderId="2" xfId="1" applyNumberFormat="1" applyFont="1" applyFill="1" applyBorder="1" applyAlignment="1" applyProtection="1">
      <alignment horizontal="center" vertical="center" wrapText="1"/>
      <protection locked="0"/>
    </xf>
    <xf numFmtId="165" fontId="7" fillId="0" borderId="2" xfId="0" applyNumberFormat="1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2" xfId="0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49" fontId="15" fillId="0" borderId="2" xfId="1" applyNumberFormat="1" applyFont="1" applyFill="1" applyBorder="1" applyAlignment="1" applyProtection="1">
      <alignment horizontal="center" vertical="center" wrapText="1"/>
      <protection locked="0"/>
    </xf>
  </cellXfs>
  <cellStyles count="5">
    <cellStyle name="Звичайний" xfId="0" builtinId="0"/>
    <cellStyle name="Звичайний 2" xfId="1"/>
    <cellStyle name="Обычный 2" xfId="2"/>
    <cellStyle name="Обычный 2 2" xfId="3"/>
    <cellStyle name="Обыч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zoomScaleNormal="100" workbookViewId="0">
      <selection activeCell="F6" sqref="F6:F7"/>
    </sheetView>
  </sheetViews>
  <sheetFormatPr defaultRowHeight="12.75" x14ac:dyDescent="0.2"/>
  <cols>
    <col min="1" max="1" width="56" customWidth="1"/>
    <col min="2" max="2" width="15.28515625" style="2" customWidth="1"/>
    <col min="3" max="3" width="16.85546875" customWidth="1"/>
    <col min="4" max="4" width="16" customWidth="1"/>
    <col min="5" max="6" width="16" style="16" customWidth="1"/>
    <col min="7" max="7" width="16" customWidth="1"/>
    <col min="8" max="8" width="14.28515625" customWidth="1"/>
    <col min="9" max="9" width="13.7109375" customWidth="1"/>
    <col min="10" max="10" width="19.140625" customWidth="1"/>
  </cols>
  <sheetData>
    <row r="1" spans="1:12" s="23" customFormat="1" x14ac:dyDescent="0.2">
      <c r="B1" s="2"/>
    </row>
    <row r="2" spans="1:12" s="14" customFormat="1" ht="26.25" x14ac:dyDescent="0.4">
      <c r="A2" s="70" t="s">
        <v>211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s="23" customFormat="1" ht="26.25" x14ac:dyDescent="0.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s="14" customFormat="1" ht="18.75" x14ac:dyDescent="0.3">
      <c r="B4" s="2"/>
      <c r="E4" s="16"/>
      <c r="F4" s="16"/>
      <c r="J4" s="38" t="s">
        <v>0</v>
      </c>
    </row>
    <row r="5" spans="1:12" ht="18.75" x14ac:dyDescent="0.2">
      <c r="A5" s="77" t="s">
        <v>110</v>
      </c>
      <c r="B5" s="77" t="s">
        <v>111</v>
      </c>
      <c r="C5" s="93" t="s">
        <v>73</v>
      </c>
      <c r="D5" s="93"/>
      <c r="E5" s="93"/>
      <c r="F5" s="93"/>
      <c r="G5" s="93"/>
      <c r="H5" s="67" t="s">
        <v>104</v>
      </c>
      <c r="I5" s="68"/>
      <c r="J5" s="69"/>
    </row>
    <row r="6" spans="1:12" ht="30" customHeight="1" x14ac:dyDescent="0.2">
      <c r="A6" s="77"/>
      <c r="B6" s="77"/>
      <c r="C6" s="75" t="s">
        <v>105</v>
      </c>
      <c r="D6" s="75" t="s">
        <v>106</v>
      </c>
      <c r="E6" s="75" t="s">
        <v>107</v>
      </c>
      <c r="F6" s="75" t="s">
        <v>108</v>
      </c>
      <c r="G6" s="78" t="s">
        <v>109</v>
      </c>
      <c r="H6" s="75" t="s">
        <v>105</v>
      </c>
      <c r="I6" s="75" t="s">
        <v>107</v>
      </c>
      <c r="J6" s="75" t="s">
        <v>108</v>
      </c>
    </row>
    <row r="7" spans="1:12" ht="102" customHeight="1" x14ac:dyDescent="0.2">
      <c r="A7" s="77"/>
      <c r="B7" s="18" t="s">
        <v>112</v>
      </c>
      <c r="C7" s="76"/>
      <c r="D7" s="76"/>
      <c r="E7" s="82"/>
      <c r="F7" s="82"/>
      <c r="G7" s="79"/>
      <c r="H7" s="81"/>
      <c r="I7" s="80"/>
      <c r="J7" s="80"/>
    </row>
    <row r="8" spans="1:12" s="23" customFormat="1" ht="26.25" x14ac:dyDescent="0.4">
      <c r="A8" s="72" t="s">
        <v>212</v>
      </c>
      <c r="B8" s="73"/>
      <c r="C8" s="73"/>
      <c r="D8" s="73"/>
      <c r="E8" s="73"/>
      <c r="F8" s="73"/>
      <c r="G8" s="73"/>
      <c r="H8" s="73"/>
      <c r="I8" s="73"/>
      <c r="J8" s="74"/>
    </row>
    <row r="9" spans="1:12" s="24" customFormat="1" ht="15.75" x14ac:dyDescent="0.25">
      <c r="A9" s="25" t="s">
        <v>113</v>
      </c>
      <c r="B9" s="20" t="s">
        <v>114</v>
      </c>
      <c r="C9" s="26">
        <f>+C10+C11</f>
        <v>31561000</v>
      </c>
      <c r="D9" s="26">
        <f t="shared" ref="D9:E9" si="0">+D10+D11</f>
        <v>6393150</v>
      </c>
      <c r="E9" s="26">
        <f t="shared" si="0"/>
        <v>6116841.1500000004</v>
      </c>
      <c r="F9" s="27">
        <f>+E9/C9*100</f>
        <v>19.381011850068123</v>
      </c>
      <c r="G9" s="27">
        <f>+E9/D9*100</f>
        <v>95.678048379906627</v>
      </c>
      <c r="H9" s="35">
        <f>+H10+H11</f>
        <v>170000</v>
      </c>
      <c r="I9" s="35">
        <f>+I10+I11</f>
        <v>0</v>
      </c>
      <c r="J9" s="36"/>
    </row>
    <row r="10" spans="1:12" s="31" customFormat="1" ht="63" x14ac:dyDescent="0.25">
      <c r="A10" s="28" t="s">
        <v>116</v>
      </c>
      <c r="B10" s="21" t="s">
        <v>115</v>
      </c>
      <c r="C10" s="29">
        <v>26100000</v>
      </c>
      <c r="D10" s="29">
        <v>5421850</v>
      </c>
      <c r="E10" s="29">
        <v>5316992.4000000004</v>
      </c>
      <c r="F10" s="30">
        <f t="shared" ref="F10:F60" si="1">+E10/C10*100</f>
        <v>20.371618390804599</v>
      </c>
      <c r="G10" s="30">
        <f t="shared" ref="G10:G60" si="2">+E10/D10*100</f>
        <v>98.066018056567415</v>
      </c>
      <c r="H10" s="29">
        <v>170000</v>
      </c>
      <c r="I10" s="19"/>
      <c r="J10" s="37"/>
    </row>
    <row r="11" spans="1:12" s="31" customFormat="1" ht="31.5" x14ac:dyDescent="0.25">
      <c r="A11" s="28" t="s">
        <v>118</v>
      </c>
      <c r="B11" s="21" t="s">
        <v>117</v>
      </c>
      <c r="C11" s="29">
        <v>5461000</v>
      </c>
      <c r="D11" s="29">
        <v>971300</v>
      </c>
      <c r="E11" s="29">
        <v>799848.75</v>
      </c>
      <c r="F11" s="30">
        <f t="shared" si="1"/>
        <v>14.646561984984436</v>
      </c>
      <c r="G11" s="30">
        <f t="shared" si="2"/>
        <v>82.348270359312252</v>
      </c>
      <c r="H11" s="19"/>
      <c r="I11" s="19"/>
      <c r="J11" s="37"/>
    </row>
    <row r="12" spans="1:12" s="24" customFormat="1" ht="15.75" x14ac:dyDescent="0.25">
      <c r="A12" s="17" t="s">
        <v>119</v>
      </c>
      <c r="B12" s="20" t="s">
        <v>120</v>
      </c>
      <c r="C12" s="26">
        <f>+C13+C14+C15+C16+C17+C18+C19+C20+C21</f>
        <v>189737413</v>
      </c>
      <c r="D12" s="26">
        <f t="shared" ref="D12:E12" si="3">+D13+D14+D15+D16+D17+D18+D19+D20+D21</f>
        <v>43562910</v>
      </c>
      <c r="E12" s="26">
        <f t="shared" si="3"/>
        <v>39131968.379999995</v>
      </c>
      <c r="F12" s="27">
        <f t="shared" si="1"/>
        <v>20.624276341324414</v>
      </c>
      <c r="G12" s="27">
        <f t="shared" si="2"/>
        <v>89.828637205365752</v>
      </c>
      <c r="H12" s="26">
        <f t="shared" ref="H12" si="4">+H13+H14+H15+H16+H17+H18+H19+H20+H21</f>
        <v>2590000</v>
      </c>
      <c r="I12" s="26">
        <f t="shared" ref="I12" si="5">+I13+I14+I15+I16+I17+I18+I19+I20+I21</f>
        <v>457388.38</v>
      </c>
      <c r="J12" s="36">
        <f>+I12/H12*100</f>
        <v>17.659783011583009</v>
      </c>
    </row>
    <row r="13" spans="1:12" s="31" customFormat="1" ht="15.75" x14ac:dyDescent="0.25">
      <c r="A13" s="28" t="s">
        <v>121</v>
      </c>
      <c r="B13" s="21" t="s">
        <v>125</v>
      </c>
      <c r="C13" s="29">
        <v>26229000</v>
      </c>
      <c r="D13" s="29">
        <v>6474704</v>
      </c>
      <c r="E13" s="29">
        <v>5755023.959999999</v>
      </c>
      <c r="F13" s="30">
        <f t="shared" si="1"/>
        <v>21.941453963170531</v>
      </c>
      <c r="G13" s="30">
        <f t="shared" si="2"/>
        <v>88.884742221420453</v>
      </c>
      <c r="H13" s="29">
        <v>1700000</v>
      </c>
      <c r="I13" s="29">
        <v>236489.73</v>
      </c>
      <c r="J13" s="37">
        <f>+I13/H13*100</f>
        <v>13.911160588235294</v>
      </c>
    </row>
    <row r="14" spans="1:12" s="31" customFormat="1" ht="31.5" x14ac:dyDescent="0.25">
      <c r="A14" s="28" t="s">
        <v>122</v>
      </c>
      <c r="B14" s="21" t="s">
        <v>126</v>
      </c>
      <c r="C14" s="29">
        <v>31960600</v>
      </c>
      <c r="D14" s="29">
        <v>8036500</v>
      </c>
      <c r="E14" s="29">
        <v>7295043.3099999996</v>
      </c>
      <c r="F14" s="30">
        <f t="shared" si="1"/>
        <v>22.825113765073247</v>
      </c>
      <c r="G14" s="30">
        <f t="shared" si="2"/>
        <v>90.773885522304482</v>
      </c>
      <c r="H14" s="29">
        <v>500000</v>
      </c>
      <c r="I14" s="29">
        <v>61553.760000000002</v>
      </c>
      <c r="J14" s="37">
        <f>+I14/H14*100</f>
        <v>12.310751999999999</v>
      </c>
    </row>
    <row r="15" spans="1:12" s="31" customFormat="1" ht="31.5" x14ac:dyDescent="0.25">
      <c r="A15" s="28" t="s">
        <v>122</v>
      </c>
      <c r="B15" s="21" t="s">
        <v>127</v>
      </c>
      <c r="C15" s="29">
        <v>110587900</v>
      </c>
      <c r="D15" s="29">
        <v>23355700</v>
      </c>
      <c r="E15" s="29">
        <v>20890068.280000001</v>
      </c>
      <c r="F15" s="30">
        <f t="shared" si="1"/>
        <v>18.89001263248511</v>
      </c>
      <c r="G15" s="30">
        <f t="shared" si="2"/>
        <v>89.443126431663373</v>
      </c>
      <c r="H15" s="19"/>
      <c r="I15" s="19"/>
      <c r="J15" s="37"/>
    </row>
    <row r="16" spans="1:12" s="31" customFormat="1" ht="31.5" x14ac:dyDescent="0.25">
      <c r="A16" s="28" t="s">
        <v>123</v>
      </c>
      <c r="B16" s="21" t="s">
        <v>128</v>
      </c>
      <c r="C16" s="29">
        <v>5484000</v>
      </c>
      <c r="D16" s="29">
        <v>1246450</v>
      </c>
      <c r="E16" s="29">
        <v>1161031.43</v>
      </c>
      <c r="F16" s="30">
        <f t="shared" si="1"/>
        <v>21.171251458789204</v>
      </c>
      <c r="G16" s="30">
        <f t="shared" si="2"/>
        <v>93.147052027758832</v>
      </c>
      <c r="H16" s="29">
        <v>0</v>
      </c>
      <c r="I16" s="29">
        <v>67419.16</v>
      </c>
      <c r="J16" s="37"/>
    </row>
    <row r="17" spans="1:10" s="31" customFormat="1" ht="15.75" x14ac:dyDescent="0.25">
      <c r="A17" s="28" t="s">
        <v>124</v>
      </c>
      <c r="B17" s="21" t="s">
        <v>129</v>
      </c>
      <c r="C17" s="29">
        <v>10300000</v>
      </c>
      <c r="D17" s="29">
        <v>3125400</v>
      </c>
      <c r="E17" s="29">
        <v>3107805.7900000005</v>
      </c>
      <c r="F17" s="30">
        <f t="shared" si="1"/>
        <v>30.17287174757282</v>
      </c>
      <c r="G17" s="30">
        <f t="shared" si="2"/>
        <v>99.437057336660928</v>
      </c>
      <c r="H17" s="29">
        <v>390000</v>
      </c>
      <c r="I17" s="29">
        <v>91925.73</v>
      </c>
      <c r="J17" s="37">
        <f>+I17/H17*100</f>
        <v>23.570699999999999</v>
      </c>
    </row>
    <row r="18" spans="1:10" s="31" customFormat="1" ht="15.75" x14ac:dyDescent="0.25">
      <c r="A18" s="28" t="s">
        <v>130</v>
      </c>
      <c r="B18" s="21" t="s">
        <v>134</v>
      </c>
      <c r="C18" s="29">
        <v>3388000</v>
      </c>
      <c r="D18" s="29">
        <v>926900</v>
      </c>
      <c r="E18" s="29">
        <v>725886.35</v>
      </c>
      <c r="F18" s="30">
        <f t="shared" si="1"/>
        <v>21.425216942148758</v>
      </c>
      <c r="G18" s="30">
        <f t="shared" si="2"/>
        <v>78.313340166145224</v>
      </c>
      <c r="H18" s="19"/>
      <c r="I18" s="19"/>
      <c r="J18" s="37"/>
    </row>
    <row r="19" spans="1:10" s="31" customFormat="1" ht="31.5" x14ac:dyDescent="0.25">
      <c r="A19" s="28" t="s">
        <v>131</v>
      </c>
      <c r="B19" s="21" t="s">
        <v>135</v>
      </c>
      <c r="C19" s="29">
        <v>310000</v>
      </c>
      <c r="D19" s="29">
        <v>86400</v>
      </c>
      <c r="E19" s="29">
        <v>48129.35</v>
      </c>
      <c r="F19" s="30">
        <f t="shared" si="1"/>
        <v>15.525596774193549</v>
      </c>
      <c r="G19" s="30">
        <f t="shared" si="2"/>
        <v>55.705266203703708</v>
      </c>
      <c r="H19" s="19"/>
      <c r="I19" s="19"/>
      <c r="J19" s="37"/>
    </row>
    <row r="20" spans="1:10" s="31" customFormat="1" ht="31.5" x14ac:dyDescent="0.25">
      <c r="A20" s="28" t="s">
        <v>132</v>
      </c>
      <c r="B20" s="21" t="s">
        <v>136</v>
      </c>
      <c r="C20" s="29">
        <v>1176200</v>
      </c>
      <c r="D20" s="29">
        <v>266000</v>
      </c>
      <c r="E20" s="29">
        <v>148979.91</v>
      </c>
      <c r="F20" s="30">
        <f t="shared" si="1"/>
        <v>12.666205577282774</v>
      </c>
      <c r="G20" s="30">
        <f t="shared" si="2"/>
        <v>56.007484962406018</v>
      </c>
      <c r="H20" s="19"/>
      <c r="I20" s="19"/>
      <c r="J20" s="37"/>
    </row>
    <row r="21" spans="1:10" s="31" customFormat="1" ht="47.25" x14ac:dyDescent="0.25">
      <c r="A21" s="28" t="s">
        <v>133</v>
      </c>
      <c r="B21" s="21" t="s">
        <v>137</v>
      </c>
      <c r="C21" s="29">
        <v>301713</v>
      </c>
      <c r="D21" s="29">
        <v>44856</v>
      </c>
      <c r="E21" s="29">
        <v>0</v>
      </c>
      <c r="F21" s="30">
        <f t="shared" si="1"/>
        <v>0</v>
      </c>
      <c r="G21" s="30">
        <f t="shared" si="2"/>
        <v>0</v>
      </c>
      <c r="H21" s="19"/>
      <c r="I21" s="19"/>
      <c r="J21" s="37"/>
    </row>
    <row r="22" spans="1:10" s="24" customFormat="1" ht="15.75" x14ac:dyDescent="0.25">
      <c r="A22" s="32" t="s">
        <v>138</v>
      </c>
      <c r="B22" s="17">
        <v>2000</v>
      </c>
      <c r="C22" s="26">
        <f>+C23+C24+C25+C26+C27+C28+C29</f>
        <v>9210800</v>
      </c>
      <c r="D22" s="26">
        <f t="shared" ref="D22:E22" si="6">+D23+D24+D25+D26+D27+D28+D29</f>
        <v>3121700</v>
      </c>
      <c r="E22" s="26">
        <f t="shared" si="6"/>
        <v>2697407.1500000008</v>
      </c>
      <c r="F22" s="27">
        <f t="shared" si="1"/>
        <v>29.285264580709615</v>
      </c>
      <c r="G22" s="27">
        <f t="shared" si="2"/>
        <v>86.408275939392027</v>
      </c>
      <c r="H22" s="26"/>
      <c r="I22" s="26"/>
      <c r="J22" s="36"/>
    </row>
    <row r="23" spans="1:10" s="31" customFormat="1" ht="31.5" x14ac:dyDescent="0.25">
      <c r="A23" s="28" t="s">
        <v>139</v>
      </c>
      <c r="B23" s="21" t="s">
        <v>149</v>
      </c>
      <c r="C23" s="29">
        <v>7876600</v>
      </c>
      <c r="D23" s="29">
        <v>2407400</v>
      </c>
      <c r="E23" s="29">
        <v>2176174.7000000002</v>
      </c>
      <c r="F23" s="30">
        <f t="shared" si="1"/>
        <v>27.628351065180411</v>
      </c>
      <c r="G23" s="30">
        <f t="shared" si="2"/>
        <v>90.395227216083754</v>
      </c>
      <c r="H23" s="19"/>
      <c r="I23" s="19"/>
      <c r="J23" s="37"/>
    </row>
    <row r="24" spans="1:10" s="31" customFormat="1" ht="47.25" x14ac:dyDescent="0.25">
      <c r="A24" s="28" t="s">
        <v>140</v>
      </c>
      <c r="B24" s="21" t="s">
        <v>150</v>
      </c>
      <c r="C24" s="29">
        <v>275500</v>
      </c>
      <c r="D24" s="29">
        <v>178000</v>
      </c>
      <c r="E24" s="29">
        <v>171932.35</v>
      </c>
      <c r="F24" s="30">
        <f t="shared" si="1"/>
        <v>62.407386569872955</v>
      </c>
      <c r="G24" s="30">
        <f t="shared" si="2"/>
        <v>96.591207865168542</v>
      </c>
      <c r="H24" s="19"/>
      <c r="I24" s="19"/>
      <c r="J24" s="37"/>
    </row>
    <row r="25" spans="1:10" s="31" customFormat="1" ht="47.25" x14ac:dyDescent="0.25">
      <c r="A25" s="28" t="s">
        <v>141</v>
      </c>
      <c r="B25" s="21" t="s">
        <v>151</v>
      </c>
      <c r="C25" s="29">
        <v>161200</v>
      </c>
      <c r="D25" s="29">
        <v>53400</v>
      </c>
      <c r="E25" s="29">
        <v>49612.58</v>
      </c>
      <c r="F25" s="30">
        <f t="shared" si="1"/>
        <v>30.777034739454095</v>
      </c>
      <c r="G25" s="30">
        <f t="shared" si="2"/>
        <v>92.907453183520602</v>
      </c>
      <c r="H25" s="19"/>
      <c r="I25" s="19"/>
      <c r="J25" s="37"/>
    </row>
    <row r="26" spans="1:10" s="31" customFormat="1" ht="31.5" x14ac:dyDescent="0.25">
      <c r="A26" s="28" t="s">
        <v>142</v>
      </c>
      <c r="B26" s="21" t="s">
        <v>152</v>
      </c>
      <c r="C26" s="29">
        <v>347200</v>
      </c>
      <c r="D26" s="29">
        <v>182000</v>
      </c>
      <c r="E26" s="29">
        <v>122094.99</v>
      </c>
      <c r="F26" s="30">
        <f t="shared" si="1"/>
        <v>35.165607718894009</v>
      </c>
      <c r="G26" s="30">
        <f t="shared" si="2"/>
        <v>67.085159340659345</v>
      </c>
      <c r="H26" s="19"/>
      <c r="I26" s="19"/>
      <c r="J26" s="37"/>
    </row>
    <row r="27" spans="1:10" s="31" customFormat="1" ht="31.5" x14ac:dyDescent="0.25">
      <c r="A27" s="28" t="s">
        <v>143</v>
      </c>
      <c r="B27" s="21" t="s">
        <v>153</v>
      </c>
      <c r="C27" s="29">
        <v>444000</v>
      </c>
      <c r="D27" s="29">
        <v>222000</v>
      </c>
      <c r="E27" s="29">
        <v>119646.33</v>
      </c>
      <c r="F27" s="30">
        <f t="shared" si="1"/>
        <v>26.947371621621624</v>
      </c>
      <c r="G27" s="30">
        <f t="shared" si="2"/>
        <v>53.894743243243248</v>
      </c>
      <c r="H27" s="19"/>
      <c r="I27" s="19"/>
      <c r="J27" s="37"/>
    </row>
    <row r="28" spans="1:10" s="31" customFormat="1" ht="31.5" x14ac:dyDescent="0.25">
      <c r="A28" s="28" t="s">
        <v>144</v>
      </c>
      <c r="B28" s="21" t="s">
        <v>154</v>
      </c>
      <c r="C28" s="29">
        <v>46300</v>
      </c>
      <c r="D28" s="29">
        <v>18900</v>
      </c>
      <c r="E28" s="29">
        <v>17168.5</v>
      </c>
      <c r="F28" s="30">
        <f t="shared" si="1"/>
        <v>37.080993520518355</v>
      </c>
      <c r="G28" s="30">
        <f t="shared" si="2"/>
        <v>90.838624338624342</v>
      </c>
      <c r="H28" s="19"/>
      <c r="I28" s="19"/>
      <c r="J28" s="37"/>
    </row>
    <row r="29" spans="1:10" s="31" customFormat="1" ht="15.75" x14ac:dyDescent="0.25">
      <c r="A29" s="28" t="s">
        <v>145</v>
      </c>
      <c r="B29" s="21" t="s">
        <v>155</v>
      </c>
      <c r="C29" s="29">
        <v>60000</v>
      </c>
      <c r="D29" s="29">
        <v>60000</v>
      </c>
      <c r="E29" s="29">
        <v>40777.699999999997</v>
      </c>
      <c r="F29" s="30">
        <f t="shared" si="1"/>
        <v>67.962833333333322</v>
      </c>
      <c r="G29" s="30">
        <f t="shared" si="2"/>
        <v>67.962833333333322</v>
      </c>
      <c r="H29" s="19"/>
      <c r="I29" s="19"/>
      <c r="J29" s="37"/>
    </row>
    <row r="30" spans="1:10" s="24" customFormat="1" ht="15.75" x14ac:dyDescent="0.25">
      <c r="A30" s="32" t="s">
        <v>146</v>
      </c>
      <c r="B30" s="17">
        <v>3000</v>
      </c>
      <c r="C30" s="26">
        <f>+C31+C32</f>
        <v>3168000</v>
      </c>
      <c r="D30" s="26">
        <f t="shared" ref="D30:E30" si="7">+D31+D32</f>
        <v>706300</v>
      </c>
      <c r="E30" s="26">
        <f t="shared" si="7"/>
        <v>410508.33</v>
      </c>
      <c r="F30" s="27">
        <f t="shared" si="1"/>
        <v>12.957964962121213</v>
      </c>
      <c r="G30" s="27">
        <f t="shared" si="2"/>
        <v>58.120958516211239</v>
      </c>
      <c r="H30" s="26"/>
      <c r="I30" s="26"/>
      <c r="J30" s="36"/>
    </row>
    <row r="31" spans="1:10" s="31" customFormat="1" ht="31.5" x14ac:dyDescent="0.25">
      <c r="A31" s="28" t="s">
        <v>147</v>
      </c>
      <c r="B31" s="21" t="s">
        <v>156</v>
      </c>
      <c r="C31" s="29">
        <v>1818000</v>
      </c>
      <c r="D31" s="29">
        <v>502800</v>
      </c>
      <c r="E31" s="29">
        <v>251919.33000000002</v>
      </c>
      <c r="F31" s="30">
        <f t="shared" si="1"/>
        <v>13.85694884488449</v>
      </c>
      <c r="G31" s="30">
        <f t="shared" si="2"/>
        <v>50.103287589498812</v>
      </c>
      <c r="H31" s="19"/>
      <c r="I31" s="19"/>
      <c r="J31" s="37"/>
    </row>
    <row r="32" spans="1:10" s="31" customFormat="1" ht="31.5" x14ac:dyDescent="0.25">
      <c r="A32" s="28" t="s">
        <v>148</v>
      </c>
      <c r="B32" s="21" t="s">
        <v>157</v>
      </c>
      <c r="C32" s="29">
        <v>1350000</v>
      </c>
      <c r="D32" s="29">
        <v>203500</v>
      </c>
      <c r="E32" s="29">
        <v>158589</v>
      </c>
      <c r="F32" s="30">
        <f t="shared" si="1"/>
        <v>11.747333333333334</v>
      </c>
      <c r="G32" s="30">
        <f t="shared" si="2"/>
        <v>77.930712530712526</v>
      </c>
      <c r="H32" s="19"/>
      <c r="I32" s="19"/>
      <c r="J32" s="37"/>
    </row>
    <row r="33" spans="1:10" s="24" customFormat="1" ht="15.75" x14ac:dyDescent="0.25">
      <c r="A33" s="32" t="s">
        <v>158</v>
      </c>
      <c r="B33" s="22" t="s">
        <v>177</v>
      </c>
      <c r="C33" s="33">
        <f>+C34+C35+C36+C37+C38</f>
        <v>10830000</v>
      </c>
      <c r="D33" s="33">
        <f t="shared" ref="D33:E33" si="8">+D34+D35+D36+D37+D38</f>
        <v>2983618</v>
      </c>
      <c r="E33" s="33">
        <f t="shared" si="8"/>
        <v>2014218.5899999996</v>
      </c>
      <c r="F33" s="27">
        <f t="shared" si="1"/>
        <v>18.598509602954753</v>
      </c>
      <c r="G33" s="27">
        <f t="shared" si="2"/>
        <v>67.509265261169489</v>
      </c>
      <c r="H33" s="33">
        <f t="shared" ref="H33" si="9">+H34+H35+H36+H37+H38</f>
        <v>220000</v>
      </c>
      <c r="I33" s="33">
        <f t="shared" ref="I33" si="10">+I34+I35+I36+I37+I38</f>
        <v>9880</v>
      </c>
      <c r="J33" s="36">
        <f>+I33/H33*100</f>
        <v>4.4909090909090912</v>
      </c>
    </row>
    <row r="34" spans="1:10" s="31" customFormat="1" ht="15.75" x14ac:dyDescent="0.25">
      <c r="A34" s="28" t="s">
        <v>159</v>
      </c>
      <c r="B34" s="21" t="s">
        <v>178</v>
      </c>
      <c r="C34" s="29">
        <v>3954000</v>
      </c>
      <c r="D34" s="29">
        <v>1048600</v>
      </c>
      <c r="E34" s="29">
        <v>564655.12999999989</v>
      </c>
      <c r="F34" s="30">
        <f t="shared" si="1"/>
        <v>14.280605209914008</v>
      </c>
      <c r="G34" s="30">
        <f t="shared" si="2"/>
        <v>53.848477016975004</v>
      </c>
      <c r="H34" s="19"/>
      <c r="I34" s="19"/>
      <c r="J34" s="37"/>
    </row>
    <row r="35" spans="1:10" s="31" customFormat="1" ht="15.75" x14ac:dyDescent="0.25">
      <c r="A35" s="28" t="s">
        <v>160</v>
      </c>
      <c r="B35" s="21" t="s">
        <v>179</v>
      </c>
      <c r="C35" s="29">
        <v>135000</v>
      </c>
      <c r="D35" s="29">
        <v>35100</v>
      </c>
      <c r="E35" s="29">
        <v>33116.720000000001</v>
      </c>
      <c r="F35" s="30">
        <f t="shared" si="1"/>
        <v>24.530903703703704</v>
      </c>
      <c r="G35" s="30">
        <f t="shared" si="2"/>
        <v>94.349629629629632</v>
      </c>
      <c r="H35" s="29">
        <v>4000</v>
      </c>
      <c r="I35" s="29">
        <v>0</v>
      </c>
      <c r="J35" s="37"/>
    </row>
    <row r="36" spans="1:10" s="31" customFormat="1" ht="31.5" x14ac:dyDescent="0.25">
      <c r="A36" s="28" t="s">
        <v>161</v>
      </c>
      <c r="B36" s="21" t="s">
        <v>180</v>
      </c>
      <c r="C36" s="29">
        <v>5142000</v>
      </c>
      <c r="D36" s="29">
        <v>1459900</v>
      </c>
      <c r="E36" s="29">
        <v>1117929.5299999998</v>
      </c>
      <c r="F36" s="30">
        <f t="shared" si="1"/>
        <v>21.741142162582648</v>
      </c>
      <c r="G36" s="30">
        <f t="shared" si="2"/>
        <v>76.575760668538933</v>
      </c>
      <c r="H36" s="29">
        <v>216000</v>
      </c>
      <c r="I36" s="29">
        <v>9880</v>
      </c>
      <c r="J36" s="37">
        <f>+I36/H36*100</f>
        <v>4.5740740740740744</v>
      </c>
    </row>
    <row r="37" spans="1:10" s="31" customFormat="1" ht="15.75" x14ac:dyDescent="0.25">
      <c r="A37" s="28" t="s">
        <v>162</v>
      </c>
      <c r="B37" s="21" t="s">
        <v>181</v>
      </c>
      <c r="C37" s="29">
        <v>350000</v>
      </c>
      <c r="D37" s="29">
        <v>130800</v>
      </c>
      <c r="E37" s="29">
        <v>86436.889999999985</v>
      </c>
      <c r="F37" s="30">
        <f t="shared" si="1"/>
        <v>24.696254285714282</v>
      </c>
      <c r="G37" s="30">
        <f t="shared" si="2"/>
        <v>66.083249235474</v>
      </c>
      <c r="H37" s="19"/>
      <c r="I37" s="19"/>
      <c r="J37" s="37"/>
    </row>
    <row r="38" spans="1:10" s="31" customFormat="1" ht="31.5" x14ac:dyDescent="0.25">
      <c r="A38" s="28" t="s">
        <v>163</v>
      </c>
      <c r="B38" s="21" t="s">
        <v>182</v>
      </c>
      <c r="C38" s="29">
        <v>1249000</v>
      </c>
      <c r="D38" s="29">
        <v>309218</v>
      </c>
      <c r="E38" s="29">
        <v>212080.32</v>
      </c>
      <c r="F38" s="30">
        <f t="shared" si="1"/>
        <v>16.980009607686149</v>
      </c>
      <c r="G38" s="30">
        <f t="shared" si="2"/>
        <v>68.586020218745361</v>
      </c>
      <c r="H38" s="19"/>
      <c r="I38" s="19"/>
      <c r="J38" s="37"/>
    </row>
    <row r="39" spans="1:10" s="24" customFormat="1" ht="15.75" x14ac:dyDescent="0.25">
      <c r="A39" s="32" t="s">
        <v>164</v>
      </c>
      <c r="B39" s="22" t="s">
        <v>183</v>
      </c>
      <c r="C39" s="33">
        <f>+C40+C41</f>
        <v>2455100</v>
      </c>
      <c r="D39" s="33">
        <f t="shared" ref="D39:E39" si="11">+D40+D41</f>
        <v>641420</v>
      </c>
      <c r="E39" s="33">
        <f t="shared" si="11"/>
        <v>586356.76</v>
      </c>
      <c r="F39" s="27">
        <f t="shared" si="1"/>
        <v>23.883212903751375</v>
      </c>
      <c r="G39" s="27">
        <f t="shared" si="2"/>
        <v>91.415415796202183</v>
      </c>
      <c r="H39" s="33"/>
      <c r="I39" s="33"/>
      <c r="J39" s="36"/>
    </row>
    <row r="40" spans="1:10" s="31" customFormat="1" ht="31.5" x14ac:dyDescent="0.25">
      <c r="A40" s="28" t="s">
        <v>165</v>
      </c>
      <c r="B40" s="21" t="s">
        <v>184</v>
      </c>
      <c r="C40" s="29">
        <v>1540100</v>
      </c>
      <c r="D40" s="29">
        <v>423040</v>
      </c>
      <c r="E40" s="29">
        <v>383641.12000000005</v>
      </c>
      <c r="F40" s="30">
        <f t="shared" si="1"/>
        <v>24.910143497175511</v>
      </c>
      <c r="G40" s="30">
        <f t="shared" si="2"/>
        <v>90.686724659606668</v>
      </c>
      <c r="H40" s="19"/>
      <c r="I40" s="19"/>
      <c r="J40" s="37"/>
    </row>
    <row r="41" spans="1:10" s="31" customFormat="1" ht="15.75" x14ac:dyDescent="0.25">
      <c r="A41" s="28" t="s">
        <v>166</v>
      </c>
      <c r="B41" s="21" t="s">
        <v>185</v>
      </c>
      <c r="C41" s="29">
        <v>915000</v>
      </c>
      <c r="D41" s="29">
        <v>218380</v>
      </c>
      <c r="E41" s="29">
        <v>202715.64</v>
      </c>
      <c r="F41" s="30">
        <f t="shared" si="1"/>
        <v>22.154714754098361</v>
      </c>
      <c r="G41" s="30">
        <f t="shared" si="2"/>
        <v>92.827017126110462</v>
      </c>
      <c r="H41" s="19"/>
      <c r="I41" s="19"/>
      <c r="J41" s="37"/>
    </row>
    <row r="42" spans="1:10" s="24" customFormat="1" ht="15.75" x14ac:dyDescent="0.25">
      <c r="A42" s="32" t="s">
        <v>167</v>
      </c>
      <c r="B42" s="22" t="s">
        <v>186</v>
      </c>
      <c r="C42" s="33">
        <f>+C43</f>
        <v>12112600</v>
      </c>
      <c r="D42" s="33">
        <f t="shared" ref="D42:E42" si="12">+D43</f>
        <v>2247400</v>
      </c>
      <c r="E42" s="33">
        <f t="shared" si="12"/>
        <v>2083567.79</v>
      </c>
      <c r="F42" s="27">
        <f t="shared" si="1"/>
        <v>17.20165604411935</v>
      </c>
      <c r="G42" s="27">
        <f t="shared" si="2"/>
        <v>92.710144611551129</v>
      </c>
      <c r="H42" s="33"/>
      <c r="I42" s="33"/>
      <c r="J42" s="36"/>
    </row>
    <row r="43" spans="1:10" s="31" customFormat="1" ht="15.75" x14ac:dyDescent="0.25">
      <c r="A43" s="28" t="s">
        <v>168</v>
      </c>
      <c r="B43" s="21" t="s">
        <v>187</v>
      </c>
      <c r="C43" s="29">
        <v>12112600</v>
      </c>
      <c r="D43" s="29">
        <v>2247400</v>
      </c>
      <c r="E43" s="29">
        <v>2083567.79</v>
      </c>
      <c r="F43" s="30">
        <f t="shared" si="1"/>
        <v>17.20165604411935</v>
      </c>
      <c r="G43" s="30">
        <f t="shared" si="2"/>
        <v>92.710144611551129</v>
      </c>
      <c r="H43" s="19"/>
      <c r="I43" s="19"/>
      <c r="J43" s="37"/>
    </row>
    <row r="44" spans="1:10" s="24" customFormat="1" ht="15.75" x14ac:dyDescent="0.25">
      <c r="A44" s="32" t="s">
        <v>169</v>
      </c>
      <c r="B44" s="22" t="s">
        <v>188</v>
      </c>
      <c r="C44" s="33">
        <f>+C45+C46+C47+C48</f>
        <v>5490000</v>
      </c>
      <c r="D44" s="33">
        <f t="shared" ref="D44:E44" si="13">+D45+D46+D47+D48</f>
        <v>382440</v>
      </c>
      <c r="E44" s="33">
        <f t="shared" si="13"/>
        <v>281326.8</v>
      </c>
      <c r="F44" s="27">
        <f t="shared" si="1"/>
        <v>5.1243497267759563</v>
      </c>
      <c r="G44" s="27">
        <f t="shared" si="2"/>
        <v>73.561029181048013</v>
      </c>
      <c r="H44" s="33"/>
      <c r="I44" s="33"/>
      <c r="J44" s="36"/>
    </row>
    <row r="45" spans="1:10" s="31" customFormat="1" ht="47.25" x14ac:dyDescent="0.25">
      <c r="A45" s="28" t="s">
        <v>170</v>
      </c>
      <c r="B45" s="21" t="s">
        <v>189</v>
      </c>
      <c r="C45" s="29">
        <v>3710000</v>
      </c>
      <c r="D45" s="29">
        <v>0</v>
      </c>
      <c r="E45" s="29">
        <v>0</v>
      </c>
      <c r="F45" s="30">
        <f t="shared" si="1"/>
        <v>0</v>
      </c>
      <c r="G45" s="30"/>
      <c r="H45" s="19"/>
      <c r="I45" s="19"/>
      <c r="J45" s="37"/>
    </row>
    <row r="46" spans="1:10" s="31" customFormat="1" ht="15.75" x14ac:dyDescent="0.25">
      <c r="A46" s="28" t="s">
        <v>171</v>
      </c>
      <c r="B46" s="21" t="s">
        <v>190</v>
      </c>
      <c r="C46" s="29">
        <v>780000</v>
      </c>
      <c r="D46" s="29">
        <v>197640</v>
      </c>
      <c r="E46" s="29">
        <v>173995.22</v>
      </c>
      <c r="F46" s="30">
        <f t="shared" si="1"/>
        <v>22.307079487179486</v>
      </c>
      <c r="G46" s="30">
        <f t="shared" si="2"/>
        <v>88.036439991904473</v>
      </c>
      <c r="H46" s="19"/>
      <c r="I46" s="19"/>
      <c r="J46" s="37"/>
    </row>
    <row r="47" spans="1:10" s="31" customFormat="1" ht="31.5" x14ac:dyDescent="0.25">
      <c r="A47" s="28" t="s">
        <v>172</v>
      </c>
      <c r="B47" s="21" t="s">
        <v>191</v>
      </c>
      <c r="C47" s="29">
        <v>130000</v>
      </c>
      <c r="D47" s="29">
        <v>0</v>
      </c>
      <c r="E47" s="29">
        <v>0</v>
      </c>
      <c r="F47" s="30">
        <f t="shared" si="1"/>
        <v>0</v>
      </c>
      <c r="G47" s="30"/>
      <c r="H47" s="19"/>
      <c r="I47" s="19"/>
      <c r="J47" s="37"/>
    </row>
    <row r="48" spans="1:10" s="31" customFormat="1" ht="15.75" x14ac:dyDescent="0.25">
      <c r="A48" s="28" t="s">
        <v>173</v>
      </c>
      <c r="B48" s="21" t="s">
        <v>192</v>
      </c>
      <c r="C48" s="29">
        <v>870000</v>
      </c>
      <c r="D48" s="29">
        <v>184800</v>
      </c>
      <c r="E48" s="29">
        <v>107331.58</v>
      </c>
      <c r="F48" s="30">
        <f t="shared" si="1"/>
        <v>12.336963218390805</v>
      </c>
      <c r="G48" s="30">
        <f t="shared" si="2"/>
        <v>58.079859307359307</v>
      </c>
      <c r="H48" s="19"/>
      <c r="I48" s="19"/>
      <c r="J48" s="37"/>
    </row>
    <row r="49" spans="1:10" s="24" customFormat="1" ht="15.75" x14ac:dyDescent="0.25">
      <c r="A49" s="32" t="s">
        <v>195</v>
      </c>
      <c r="B49" s="22" t="s">
        <v>198</v>
      </c>
      <c r="C49" s="33"/>
      <c r="D49" s="33"/>
      <c r="E49" s="33"/>
      <c r="F49" s="27"/>
      <c r="G49" s="27"/>
      <c r="H49" s="33">
        <f>+H50+H51</f>
        <v>10000000</v>
      </c>
      <c r="I49" s="17"/>
      <c r="J49" s="36"/>
    </row>
    <row r="50" spans="1:10" s="31" customFormat="1" ht="47.25" x14ac:dyDescent="0.25">
      <c r="A50" s="28" t="s">
        <v>196</v>
      </c>
      <c r="B50" s="21" t="s">
        <v>199</v>
      </c>
      <c r="C50" s="29"/>
      <c r="D50" s="29"/>
      <c r="E50" s="29"/>
      <c r="F50" s="30"/>
      <c r="G50" s="30"/>
      <c r="H50" s="29">
        <v>1400000</v>
      </c>
      <c r="I50" s="19"/>
      <c r="J50" s="37"/>
    </row>
    <row r="51" spans="1:10" s="31" customFormat="1" ht="31.5" x14ac:dyDescent="0.25">
      <c r="A51" s="28" t="s">
        <v>197</v>
      </c>
      <c r="B51" s="21" t="s">
        <v>200</v>
      </c>
      <c r="C51" s="29"/>
      <c r="D51" s="29"/>
      <c r="E51" s="29"/>
      <c r="F51" s="30"/>
      <c r="G51" s="30"/>
      <c r="H51" s="29">
        <v>8600000</v>
      </c>
      <c r="I51" s="19"/>
      <c r="J51" s="37"/>
    </row>
    <row r="52" spans="1:10" s="24" customFormat="1" ht="31.5" x14ac:dyDescent="0.25">
      <c r="A52" s="32" t="s">
        <v>201</v>
      </c>
      <c r="B52" s="22" t="s">
        <v>202</v>
      </c>
      <c r="C52" s="33"/>
      <c r="D52" s="33"/>
      <c r="E52" s="33"/>
      <c r="F52" s="27"/>
      <c r="G52" s="27"/>
      <c r="H52" s="33">
        <f>+H53</f>
        <v>13800000</v>
      </c>
      <c r="I52" s="17"/>
      <c r="J52" s="36"/>
    </row>
    <row r="53" spans="1:10" s="31" customFormat="1" ht="47.25" x14ac:dyDescent="0.25">
      <c r="A53" s="28" t="s">
        <v>170</v>
      </c>
      <c r="B53" s="21" t="s">
        <v>189</v>
      </c>
      <c r="C53" s="29"/>
      <c r="D53" s="29"/>
      <c r="E53" s="29"/>
      <c r="F53" s="30"/>
      <c r="G53" s="30"/>
      <c r="H53" s="29">
        <v>13800000</v>
      </c>
      <c r="I53" s="19"/>
      <c r="J53" s="37"/>
    </row>
    <row r="54" spans="1:10" s="24" customFormat="1" ht="31.5" x14ac:dyDescent="0.25">
      <c r="A54" s="32" t="s">
        <v>203</v>
      </c>
      <c r="B54" s="22" t="s">
        <v>205</v>
      </c>
      <c r="C54" s="33"/>
      <c r="D54" s="33"/>
      <c r="E54" s="33"/>
      <c r="F54" s="27"/>
      <c r="G54" s="27"/>
      <c r="H54" s="33">
        <f>+H55</f>
        <v>200000</v>
      </c>
      <c r="I54" s="17"/>
      <c r="J54" s="36"/>
    </row>
    <row r="55" spans="1:10" s="31" customFormat="1" ht="31.5" x14ac:dyDescent="0.25">
      <c r="A55" s="28" t="s">
        <v>204</v>
      </c>
      <c r="B55" s="21" t="s">
        <v>206</v>
      </c>
      <c r="C55" s="29"/>
      <c r="D55" s="29"/>
      <c r="E55" s="29"/>
      <c r="F55" s="30"/>
      <c r="G55" s="30"/>
      <c r="H55" s="29">
        <v>200000</v>
      </c>
      <c r="I55" s="19"/>
      <c r="J55" s="37"/>
    </row>
    <row r="56" spans="1:10" s="24" customFormat="1" ht="15.75" x14ac:dyDescent="0.25">
      <c r="A56" s="32" t="s">
        <v>207</v>
      </c>
      <c r="B56" s="22" t="s">
        <v>209</v>
      </c>
      <c r="C56" s="33"/>
      <c r="D56" s="33"/>
      <c r="E56" s="33"/>
      <c r="F56" s="27"/>
      <c r="G56" s="27"/>
      <c r="H56" s="33">
        <f>+H57</f>
        <v>10000</v>
      </c>
      <c r="I56" s="17"/>
      <c r="J56" s="36"/>
    </row>
    <row r="57" spans="1:10" s="31" customFormat="1" ht="15.75" x14ac:dyDescent="0.25">
      <c r="A57" s="28" t="s">
        <v>208</v>
      </c>
      <c r="B57" s="21" t="s">
        <v>210</v>
      </c>
      <c r="C57" s="29"/>
      <c r="D57" s="29"/>
      <c r="E57" s="29"/>
      <c r="F57" s="30"/>
      <c r="G57" s="30"/>
      <c r="H57" s="29">
        <v>10000</v>
      </c>
      <c r="I57" s="19"/>
      <c r="J57" s="37"/>
    </row>
    <row r="58" spans="1:10" s="24" customFormat="1" ht="15.75" x14ac:dyDescent="0.25">
      <c r="A58" s="32" t="s">
        <v>174</v>
      </c>
      <c r="B58" s="22" t="s">
        <v>193</v>
      </c>
      <c r="C58" s="33">
        <f>+C59</f>
        <v>2000000</v>
      </c>
      <c r="D58" s="33">
        <f t="shared" ref="D58:E58" si="14">+D59</f>
        <v>510000</v>
      </c>
      <c r="E58" s="33">
        <f t="shared" si="14"/>
        <v>510000</v>
      </c>
      <c r="F58" s="27">
        <f t="shared" si="1"/>
        <v>25.5</v>
      </c>
      <c r="G58" s="27">
        <f t="shared" si="2"/>
        <v>100</v>
      </c>
      <c r="H58" s="17"/>
      <c r="I58" s="17"/>
      <c r="J58" s="36"/>
    </row>
    <row r="59" spans="1:10" s="31" customFormat="1" ht="15.75" x14ac:dyDescent="0.25">
      <c r="A59" s="28" t="s">
        <v>175</v>
      </c>
      <c r="B59" s="21" t="s">
        <v>194</v>
      </c>
      <c r="C59" s="29">
        <v>2000000</v>
      </c>
      <c r="D59" s="29">
        <v>510000</v>
      </c>
      <c r="E59" s="29">
        <v>510000</v>
      </c>
      <c r="F59" s="30">
        <f t="shared" si="1"/>
        <v>25.5</v>
      </c>
      <c r="G59" s="30">
        <f t="shared" si="2"/>
        <v>100</v>
      </c>
      <c r="H59" s="19"/>
      <c r="I59" s="19"/>
      <c r="J59" s="37"/>
    </row>
    <row r="60" spans="1:10" s="24" customFormat="1" ht="15.75" x14ac:dyDescent="0.25">
      <c r="A60" s="32" t="s">
        <v>176</v>
      </c>
      <c r="B60" s="17"/>
      <c r="C60" s="33">
        <f>+C58+C44+C42+C39+C33+C30+C22+C12+C9</f>
        <v>266564913</v>
      </c>
      <c r="D60" s="33">
        <f>+D58+D44+D42+D39+D33+D30+D22+D12+D9</f>
        <v>60548938</v>
      </c>
      <c r="E60" s="33">
        <f>+E58+E44+E42+E39+E33+E30+E22+E12+E9</f>
        <v>53832194.949999996</v>
      </c>
      <c r="F60" s="27">
        <f t="shared" si="1"/>
        <v>20.194778954272948</v>
      </c>
      <c r="G60" s="27">
        <f t="shared" si="2"/>
        <v>88.906918483029372</v>
      </c>
      <c r="H60" s="26">
        <f>+H56+H54+H52+H49+H33+H12+H9</f>
        <v>26990000</v>
      </c>
      <c r="I60" s="26">
        <f>+I56+I54+I52+I49+I33+I12+I9</f>
        <v>467268.38</v>
      </c>
      <c r="J60" s="36">
        <f>+I60/H60*100</f>
        <v>1.731264838829196</v>
      </c>
    </row>
    <row r="63" spans="1:10" x14ac:dyDescent="0.2">
      <c r="C63" s="13"/>
      <c r="D63" s="13"/>
    </row>
    <row r="64" spans="1:10" x14ac:dyDescent="0.2">
      <c r="E64" s="13"/>
    </row>
  </sheetData>
  <mergeCells count="14">
    <mergeCell ref="H5:J5"/>
    <mergeCell ref="A2:L2"/>
    <mergeCell ref="A8:J8"/>
    <mergeCell ref="C6:C7"/>
    <mergeCell ref="D6:D7"/>
    <mergeCell ref="A5:A7"/>
    <mergeCell ref="B5:B6"/>
    <mergeCell ref="C5:G5"/>
    <mergeCell ref="G6:G7"/>
    <mergeCell ref="I6:I7"/>
    <mergeCell ref="H6:H7"/>
    <mergeCell ref="J6:J7"/>
    <mergeCell ref="E6:E7"/>
    <mergeCell ref="F6:F7"/>
  </mergeCells>
  <pageMargins left="0.19685039370078741" right="0.19685039370078741" top="0.19685039370078741" bottom="0.19685039370078741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abSelected="1" zoomScaleNormal="100" workbookViewId="0">
      <pane xSplit="1" ySplit="9" topLeftCell="B88" activePane="bottomRight" state="frozen"/>
      <selection pane="topRight" activeCell="B1" sqref="B1"/>
      <selection pane="bottomLeft" activeCell="A9" sqref="A9"/>
      <selection pane="bottomRight" activeCell="A81" sqref="A81:XFD81"/>
    </sheetView>
  </sheetViews>
  <sheetFormatPr defaultRowHeight="12.75" x14ac:dyDescent="0.2"/>
  <cols>
    <col min="1" max="1" width="0.140625" customWidth="1"/>
    <col min="2" max="2" width="14.28515625" customWidth="1"/>
    <col min="3" max="3" width="52.140625" style="5" customWidth="1"/>
    <col min="4" max="4" width="16.28515625" customWidth="1"/>
    <col min="5" max="5" width="15.5703125" customWidth="1"/>
    <col min="6" max="6" width="14.28515625" customWidth="1"/>
    <col min="7" max="7" width="15.42578125" customWidth="1"/>
    <col min="8" max="8" width="18.42578125" style="12" customWidth="1"/>
    <col min="9" max="9" width="14.42578125" customWidth="1"/>
    <col min="10" max="10" width="18.5703125" hidden="1" customWidth="1"/>
    <col min="11" max="11" width="12.85546875" customWidth="1"/>
    <col min="12" max="12" width="16.7109375" customWidth="1"/>
    <col min="13" max="13" width="18" hidden="1" customWidth="1"/>
  </cols>
  <sheetData>
    <row r="1" spans="1:13" x14ac:dyDescent="0.2">
      <c r="A1" s="1"/>
      <c r="B1" s="1"/>
      <c r="C1" s="4"/>
      <c r="D1" s="1"/>
      <c r="E1" s="1"/>
      <c r="F1" s="1"/>
      <c r="G1" s="1"/>
      <c r="H1" s="10"/>
      <c r="I1" s="1"/>
      <c r="J1" s="1"/>
      <c r="K1" s="1"/>
    </row>
    <row r="2" spans="1:13" ht="23.25" x14ac:dyDescent="0.35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3" ht="26.25" x14ac:dyDescent="0.4">
      <c r="A3" s="1"/>
      <c r="B3" s="70" t="s">
        <v>211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s="23" customFormat="1" ht="26.25" x14ac:dyDescent="0.4">
      <c r="A4" s="24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26.25" x14ac:dyDescent="0.4">
      <c r="A5" s="1"/>
      <c r="B5" s="7"/>
      <c r="C5" s="8"/>
      <c r="D5" s="87"/>
      <c r="E5" s="87"/>
      <c r="F5" s="87"/>
      <c r="G5" s="3"/>
      <c r="H5" s="11"/>
      <c r="I5" s="8"/>
      <c r="J5" s="8"/>
      <c r="K5" s="8"/>
      <c r="L5" s="38" t="s">
        <v>0</v>
      </c>
      <c r="M5" s="8"/>
    </row>
    <row r="6" spans="1:13" s="39" customFormat="1" x14ac:dyDescent="0.2">
      <c r="B6" s="75" t="s">
        <v>71</v>
      </c>
      <c r="C6" s="75" t="s">
        <v>72</v>
      </c>
      <c r="D6" s="75" t="s">
        <v>73</v>
      </c>
      <c r="E6" s="85"/>
      <c r="F6" s="85"/>
      <c r="G6" s="85"/>
      <c r="H6" s="85"/>
      <c r="I6" s="75" t="s">
        <v>104</v>
      </c>
      <c r="J6" s="83"/>
      <c r="K6" s="83"/>
      <c r="L6" s="83"/>
      <c r="M6" s="40"/>
    </row>
    <row r="7" spans="1:13" s="41" customFormat="1" ht="15.75" customHeight="1" x14ac:dyDescent="0.2">
      <c r="A7" s="92"/>
      <c r="B7" s="83"/>
      <c r="C7" s="83"/>
      <c r="D7" s="75" t="s">
        <v>105</v>
      </c>
      <c r="E7" s="75" t="s">
        <v>106</v>
      </c>
      <c r="F7" s="75" t="s">
        <v>107</v>
      </c>
      <c r="G7" s="75" t="s">
        <v>108</v>
      </c>
      <c r="H7" s="78" t="s">
        <v>109</v>
      </c>
      <c r="I7" s="75" t="s">
        <v>105</v>
      </c>
      <c r="J7" s="75" t="s">
        <v>106</v>
      </c>
      <c r="K7" s="75" t="s">
        <v>107</v>
      </c>
      <c r="L7" s="75" t="s">
        <v>108</v>
      </c>
      <c r="M7" s="78" t="s">
        <v>109</v>
      </c>
    </row>
    <row r="8" spans="1:13" s="41" customFormat="1" ht="99.75" customHeight="1" x14ac:dyDescent="0.2">
      <c r="A8" s="92"/>
      <c r="B8" s="83"/>
      <c r="C8" s="83"/>
      <c r="D8" s="88"/>
      <c r="E8" s="88"/>
      <c r="F8" s="83"/>
      <c r="G8" s="83"/>
      <c r="H8" s="89"/>
      <c r="I8" s="88"/>
      <c r="J8" s="88"/>
      <c r="K8" s="83"/>
      <c r="L8" s="83"/>
      <c r="M8" s="89"/>
    </row>
    <row r="9" spans="1:13" s="39" customFormat="1" ht="25.5" x14ac:dyDescent="0.2">
      <c r="A9" s="42"/>
      <c r="B9" s="84" t="s">
        <v>74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43"/>
    </row>
    <row r="10" spans="1:13" s="48" customFormat="1" ht="15.75" x14ac:dyDescent="0.2">
      <c r="A10" s="44"/>
      <c r="B10" s="44">
        <v>10000000</v>
      </c>
      <c r="C10" s="9" t="s">
        <v>1</v>
      </c>
      <c r="D10" s="45">
        <v>143711000</v>
      </c>
      <c r="E10" s="45">
        <v>28808160</v>
      </c>
      <c r="F10" s="45">
        <v>32767241.540000003</v>
      </c>
      <c r="G10" s="46">
        <f>+F10/D10*100</f>
        <v>22.800788763560202</v>
      </c>
      <c r="H10" s="46">
        <f t="shared" ref="H10:H16" si="0">IF(E10=0,0,F10/E10*100)</f>
        <v>113.74291707627285</v>
      </c>
      <c r="I10" s="47">
        <v>10000</v>
      </c>
      <c r="J10" s="47">
        <v>0</v>
      </c>
      <c r="K10" s="47">
        <v>12675.24</v>
      </c>
      <c r="L10" s="46">
        <f>+K10/I10*100</f>
        <v>126.75239999999999</v>
      </c>
      <c r="M10" s="44"/>
    </row>
    <row r="11" spans="1:13" s="39" customFormat="1" ht="31.5" x14ac:dyDescent="0.2">
      <c r="A11" s="49"/>
      <c r="B11" s="49">
        <v>11000000</v>
      </c>
      <c r="C11" s="34" t="s">
        <v>2</v>
      </c>
      <c r="D11" s="50">
        <v>91838700</v>
      </c>
      <c r="E11" s="50">
        <v>18446793</v>
      </c>
      <c r="F11" s="50">
        <v>19514984.25</v>
      </c>
      <c r="G11" s="51">
        <f>+F11/D11*100</f>
        <v>21.249194783898293</v>
      </c>
      <c r="H11" s="51">
        <f t="shared" si="0"/>
        <v>105.79066101083261</v>
      </c>
      <c r="I11" s="52"/>
      <c r="J11" s="52"/>
      <c r="K11" s="52"/>
      <c r="L11" s="64"/>
      <c r="M11" s="42"/>
    </row>
    <row r="12" spans="1:13" s="6" customFormat="1" ht="15.75" x14ac:dyDescent="0.2">
      <c r="A12" s="44"/>
      <c r="B12" s="44">
        <v>11010000</v>
      </c>
      <c r="C12" s="9" t="s">
        <v>3</v>
      </c>
      <c r="D12" s="45">
        <v>91827700</v>
      </c>
      <c r="E12" s="45">
        <v>18443642</v>
      </c>
      <c r="F12" s="45">
        <v>19439474.25</v>
      </c>
      <c r="G12" s="46">
        <f t="shared" ref="G12:G95" si="1">+F12/D12*100</f>
        <v>21.169510126029508</v>
      </c>
      <c r="H12" s="46">
        <f t="shared" si="0"/>
        <v>105.39932541522981</v>
      </c>
      <c r="I12" s="53"/>
      <c r="J12" s="53"/>
      <c r="K12" s="53"/>
      <c r="L12" s="65"/>
      <c r="M12" s="15"/>
    </row>
    <row r="13" spans="1:13" s="39" customFormat="1" ht="47.25" x14ac:dyDescent="0.2">
      <c r="A13" s="49"/>
      <c r="B13" s="49">
        <v>11010100</v>
      </c>
      <c r="C13" s="34" t="s">
        <v>4</v>
      </c>
      <c r="D13" s="50">
        <v>91827700</v>
      </c>
      <c r="E13" s="50">
        <v>18443642</v>
      </c>
      <c r="F13" s="50">
        <v>17919920.800000001</v>
      </c>
      <c r="G13" s="51">
        <f t="shared" si="1"/>
        <v>19.51472246391884</v>
      </c>
      <c r="H13" s="51">
        <f t="shared" si="0"/>
        <v>97.160424172188982</v>
      </c>
      <c r="I13" s="52"/>
      <c r="J13" s="52"/>
      <c r="K13" s="52"/>
      <c r="L13" s="64"/>
      <c r="M13" s="42"/>
    </row>
    <row r="14" spans="1:13" s="39" customFormat="1" ht="78.75" x14ac:dyDescent="0.2">
      <c r="A14" s="49"/>
      <c r="B14" s="49">
        <v>11010200</v>
      </c>
      <c r="C14" s="34" t="s">
        <v>5</v>
      </c>
      <c r="D14" s="50">
        <v>0</v>
      </c>
      <c r="E14" s="50">
        <v>0</v>
      </c>
      <c r="F14" s="50">
        <v>691778.55</v>
      </c>
      <c r="G14" s="51">
        <v>0</v>
      </c>
      <c r="H14" s="51">
        <f t="shared" si="0"/>
        <v>0</v>
      </c>
      <c r="I14" s="52"/>
      <c r="J14" s="52"/>
      <c r="K14" s="52"/>
      <c r="L14" s="64"/>
      <c r="M14" s="42"/>
    </row>
    <row r="15" spans="1:13" s="39" customFormat="1" ht="47.25" x14ac:dyDescent="0.2">
      <c r="A15" s="49"/>
      <c r="B15" s="49">
        <v>11010400</v>
      </c>
      <c r="C15" s="34" t="s">
        <v>6</v>
      </c>
      <c r="D15" s="50">
        <v>0</v>
      </c>
      <c r="E15" s="50">
        <v>0</v>
      </c>
      <c r="F15" s="50">
        <v>445726.99</v>
      </c>
      <c r="G15" s="51">
        <v>0</v>
      </c>
      <c r="H15" s="51">
        <f t="shared" si="0"/>
        <v>0</v>
      </c>
      <c r="I15" s="52"/>
      <c r="J15" s="52"/>
      <c r="K15" s="52"/>
      <c r="L15" s="64"/>
      <c r="M15" s="42"/>
    </row>
    <row r="16" spans="1:13" s="39" customFormat="1" ht="47.25" x14ac:dyDescent="0.2">
      <c r="A16" s="49"/>
      <c r="B16" s="49">
        <v>11010500</v>
      </c>
      <c r="C16" s="34" t="s">
        <v>7</v>
      </c>
      <c r="D16" s="50">
        <v>0</v>
      </c>
      <c r="E16" s="50">
        <v>0</v>
      </c>
      <c r="F16" s="50">
        <v>382047.91000000003</v>
      </c>
      <c r="G16" s="51">
        <v>0</v>
      </c>
      <c r="H16" s="51">
        <f t="shared" si="0"/>
        <v>0</v>
      </c>
      <c r="I16" s="52"/>
      <c r="J16" s="52"/>
      <c r="K16" s="52"/>
      <c r="L16" s="64"/>
      <c r="M16" s="42"/>
    </row>
    <row r="17" spans="1:13" s="39" customFormat="1" ht="15.75" x14ac:dyDescent="0.2">
      <c r="A17" s="49"/>
      <c r="B17" s="49">
        <v>11020000</v>
      </c>
      <c r="C17" s="34" t="s">
        <v>8</v>
      </c>
      <c r="D17" s="50">
        <v>11000</v>
      </c>
      <c r="E17" s="50">
        <v>3151</v>
      </c>
      <c r="F17" s="50">
        <v>75510</v>
      </c>
      <c r="G17" s="51" t="s">
        <v>75</v>
      </c>
      <c r="H17" s="51" t="s">
        <v>77</v>
      </c>
      <c r="I17" s="52"/>
      <c r="J17" s="52"/>
      <c r="K17" s="52"/>
      <c r="L17" s="64"/>
      <c r="M17" s="42"/>
    </row>
    <row r="18" spans="1:13" s="39" customFormat="1" ht="31.5" x14ac:dyDescent="0.2">
      <c r="A18" s="49"/>
      <c r="B18" s="49">
        <v>11020200</v>
      </c>
      <c r="C18" s="34" t="s">
        <v>9</v>
      </c>
      <c r="D18" s="50">
        <v>11000</v>
      </c>
      <c r="E18" s="50">
        <v>3151</v>
      </c>
      <c r="F18" s="50">
        <v>75510</v>
      </c>
      <c r="G18" s="51" t="s">
        <v>75</v>
      </c>
      <c r="H18" s="51" t="s">
        <v>77</v>
      </c>
      <c r="I18" s="52"/>
      <c r="J18" s="52"/>
      <c r="K18" s="52"/>
      <c r="L18" s="64"/>
      <c r="M18" s="42"/>
    </row>
    <row r="19" spans="1:13" s="6" customFormat="1" ht="31.5" x14ac:dyDescent="0.2">
      <c r="A19" s="44"/>
      <c r="B19" s="44">
        <v>13000000</v>
      </c>
      <c r="C19" s="9" t="s">
        <v>10</v>
      </c>
      <c r="D19" s="45">
        <v>1507300</v>
      </c>
      <c r="E19" s="45">
        <v>376824</v>
      </c>
      <c r="F19" s="45">
        <v>425421.25</v>
      </c>
      <c r="G19" s="46">
        <f t="shared" si="1"/>
        <v>28.224059576726596</v>
      </c>
      <c r="H19" s="46">
        <f>IF(E19=0,0,F19/E19*100)</f>
        <v>112.89653790629046</v>
      </c>
      <c r="I19" s="53"/>
      <c r="J19" s="53"/>
      <c r="K19" s="53"/>
      <c r="L19" s="65"/>
      <c r="M19" s="15"/>
    </row>
    <row r="20" spans="1:13" s="56" customFormat="1" ht="31.5" x14ac:dyDescent="0.2">
      <c r="A20" s="49"/>
      <c r="B20" s="49">
        <v>13010000</v>
      </c>
      <c r="C20" s="34" t="s">
        <v>11</v>
      </c>
      <c r="D20" s="50">
        <v>1117300</v>
      </c>
      <c r="E20" s="50">
        <v>279324</v>
      </c>
      <c r="F20" s="50">
        <v>314408.36</v>
      </c>
      <c r="G20" s="51">
        <f t="shared" si="1"/>
        <v>28.140012530206747</v>
      </c>
      <c r="H20" s="51">
        <f>IF(E20=0,0,F20/E20*100)</f>
        <v>112.56045309389813</v>
      </c>
      <c r="I20" s="54"/>
      <c r="J20" s="54"/>
      <c r="K20" s="54"/>
      <c r="L20" s="66"/>
      <c r="M20" s="55"/>
    </row>
    <row r="21" spans="1:13" s="39" customFormat="1" ht="47.25" x14ac:dyDescent="0.2">
      <c r="A21" s="49"/>
      <c r="B21" s="49">
        <v>13010100</v>
      </c>
      <c r="C21" s="34" t="s">
        <v>12</v>
      </c>
      <c r="D21" s="50">
        <v>0</v>
      </c>
      <c r="E21" s="50">
        <v>0</v>
      </c>
      <c r="F21" s="50">
        <v>97970.66</v>
      </c>
      <c r="G21" s="51">
        <v>0</v>
      </c>
      <c r="H21" s="51">
        <f>IF(E21=0,0,F21/E21*100)</f>
        <v>0</v>
      </c>
      <c r="I21" s="52"/>
      <c r="J21" s="52"/>
      <c r="K21" s="52"/>
      <c r="L21" s="64"/>
      <c r="M21" s="42"/>
    </row>
    <row r="22" spans="1:13" s="39" customFormat="1" ht="78.75" x14ac:dyDescent="0.2">
      <c r="A22" s="49"/>
      <c r="B22" s="49">
        <v>13010200</v>
      </c>
      <c r="C22" s="34" t="s">
        <v>13</v>
      </c>
      <c r="D22" s="50">
        <v>1117300</v>
      </c>
      <c r="E22" s="50">
        <v>279324</v>
      </c>
      <c r="F22" s="50">
        <v>216437.7</v>
      </c>
      <c r="G22" s="51">
        <f t="shared" si="1"/>
        <v>19.371493779647363</v>
      </c>
      <c r="H22" s="51">
        <f>IF(E22=0,0,F22/E22*100)</f>
        <v>77.486252523950682</v>
      </c>
      <c r="I22" s="52"/>
      <c r="J22" s="52"/>
      <c r="K22" s="52"/>
      <c r="L22" s="64"/>
      <c r="M22" s="42"/>
    </row>
    <row r="23" spans="1:13" s="6" customFormat="1" ht="31.5" x14ac:dyDescent="0.2">
      <c r="A23" s="44"/>
      <c r="B23" s="44">
        <v>13030000</v>
      </c>
      <c r="C23" s="9" t="s">
        <v>14</v>
      </c>
      <c r="D23" s="45">
        <v>20000</v>
      </c>
      <c r="E23" s="45">
        <v>5001</v>
      </c>
      <c r="F23" s="45">
        <v>26012.89</v>
      </c>
      <c r="G23" s="46">
        <f t="shared" si="1"/>
        <v>130.06444999999999</v>
      </c>
      <c r="H23" s="46" t="s">
        <v>76</v>
      </c>
      <c r="I23" s="53"/>
      <c r="J23" s="53"/>
      <c r="K23" s="53"/>
      <c r="L23" s="65"/>
      <c r="M23" s="15"/>
    </row>
    <row r="24" spans="1:13" s="39" customFormat="1" ht="47.25" x14ac:dyDescent="0.2">
      <c r="A24" s="49"/>
      <c r="B24" s="49">
        <v>13030100</v>
      </c>
      <c r="C24" s="34" t="s">
        <v>15</v>
      </c>
      <c r="D24" s="50">
        <v>20000</v>
      </c>
      <c r="E24" s="50">
        <v>5001</v>
      </c>
      <c r="F24" s="50">
        <v>26012.89</v>
      </c>
      <c r="G24" s="51">
        <f t="shared" si="1"/>
        <v>130.06444999999999</v>
      </c>
      <c r="H24" s="51" t="s">
        <v>76</v>
      </c>
      <c r="I24" s="52"/>
      <c r="J24" s="52"/>
      <c r="K24" s="52"/>
      <c r="L24" s="64"/>
      <c r="M24" s="42"/>
    </row>
    <row r="25" spans="1:13" s="39" customFormat="1" ht="47.25" x14ac:dyDescent="0.2">
      <c r="A25" s="49"/>
      <c r="B25" s="49">
        <v>13040100</v>
      </c>
      <c r="C25" s="34" t="s">
        <v>16</v>
      </c>
      <c r="D25" s="50">
        <v>370000</v>
      </c>
      <c r="E25" s="50">
        <v>92499</v>
      </c>
      <c r="F25" s="50">
        <v>85000</v>
      </c>
      <c r="G25" s="51">
        <f t="shared" si="1"/>
        <v>22.972972972972975</v>
      </c>
      <c r="H25" s="51">
        <f>IF(E25=0,0,F25/E25*100)</f>
        <v>91.892885328490038</v>
      </c>
      <c r="I25" s="52"/>
      <c r="J25" s="52"/>
      <c r="K25" s="52"/>
      <c r="L25" s="64"/>
      <c r="M25" s="42"/>
    </row>
    <row r="26" spans="1:13" s="6" customFormat="1" ht="15.75" x14ac:dyDescent="0.2">
      <c r="A26" s="44"/>
      <c r="B26" s="44">
        <v>14000000</v>
      </c>
      <c r="C26" s="9" t="s">
        <v>17</v>
      </c>
      <c r="D26" s="45">
        <v>15080000</v>
      </c>
      <c r="E26" s="45">
        <v>1158998</v>
      </c>
      <c r="F26" s="45">
        <v>4346832.07</v>
      </c>
      <c r="G26" s="46">
        <f t="shared" si="1"/>
        <v>28.825146352785147</v>
      </c>
      <c r="H26" s="46" t="s">
        <v>78</v>
      </c>
      <c r="I26" s="53"/>
      <c r="J26" s="53"/>
      <c r="K26" s="53"/>
      <c r="L26" s="65"/>
      <c r="M26" s="15"/>
    </row>
    <row r="27" spans="1:13" s="6" customFormat="1" ht="31.5" x14ac:dyDescent="0.2">
      <c r="A27" s="44"/>
      <c r="B27" s="44">
        <v>14020000</v>
      </c>
      <c r="C27" s="9" t="s">
        <v>18</v>
      </c>
      <c r="D27" s="45">
        <v>2500000</v>
      </c>
      <c r="E27" s="45">
        <v>624999</v>
      </c>
      <c r="F27" s="45">
        <v>864063.89</v>
      </c>
      <c r="G27" s="51">
        <f t="shared" si="1"/>
        <v>34.562555600000003</v>
      </c>
      <c r="H27" s="46">
        <f t="shared" ref="H27:H38" si="2">IF(E27=0,0,F27/E27*100)</f>
        <v>138.25044360070976</v>
      </c>
      <c r="I27" s="53"/>
      <c r="J27" s="53"/>
      <c r="K27" s="53"/>
      <c r="L27" s="65"/>
      <c r="M27" s="15"/>
    </row>
    <row r="28" spans="1:13" s="39" customFormat="1" ht="15.75" x14ac:dyDescent="0.2">
      <c r="A28" s="49"/>
      <c r="B28" s="49">
        <v>14021900</v>
      </c>
      <c r="C28" s="34" t="s">
        <v>19</v>
      </c>
      <c r="D28" s="50">
        <v>2500000</v>
      </c>
      <c r="E28" s="50">
        <v>624999</v>
      </c>
      <c r="F28" s="50">
        <v>864063.89</v>
      </c>
      <c r="G28" s="51">
        <f t="shared" si="1"/>
        <v>34.562555600000003</v>
      </c>
      <c r="H28" s="51">
        <f t="shared" si="2"/>
        <v>138.25044360070976</v>
      </c>
      <c r="I28" s="52"/>
      <c r="J28" s="52"/>
      <c r="K28" s="52"/>
      <c r="L28" s="64"/>
      <c r="M28" s="42"/>
    </row>
    <row r="29" spans="1:13" s="6" customFormat="1" ht="47.25" x14ac:dyDescent="0.2">
      <c r="A29" s="44"/>
      <c r="B29" s="44">
        <v>14030000</v>
      </c>
      <c r="C29" s="9" t="s">
        <v>20</v>
      </c>
      <c r="D29" s="45">
        <v>10500000</v>
      </c>
      <c r="E29" s="45">
        <v>0</v>
      </c>
      <c r="F29" s="45">
        <v>2911163.25</v>
      </c>
      <c r="G29" s="51">
        <f t="shared" si="1"/>
        <v>27.725364285714289</v>
      </c>
      <c r="H29" s="46">
        <f t="shared" si="2"/>
        <v>0</v>
      </c>
      <c r="I29" s="53"/>
      <c r="J29" s="53"/>
      <c r="K29" s="53"/>
      <c r="L29" s="65"/>
      <c r="M29" s="15"/>
    </row>
    <row r="30" spans="1:13" s="39" customFormat="1" ht="15.75" x14ac:dyDescent="0.2">
      <c r="A30" s="49"/>
      <c r="B30" s="49">
        <v>14031900</v>
      </c>
      <c r="C30" s="34" t="s">
        <v>19</v>
      </c>
      <c r="D30" s="50">
        <v>10500000</v>
      </c>
      <c r="E30" s="50">
        <v>0</v>
      </c>
      <c r="F30" s="50">
        <v>2911163.25</v>
      </c>
      <c r="G30" s="51">
        <f t="shared" si="1"/>
        <v>27.725364285714289</v>
      </c>
      <c r="H30" s="51">
        <f t="shared" si="2"/>
        <v>0</v>
      </c>
      <c r="I30" s="52"/>
      <c r="J30" s="52"/>
      <c r="K30" s="52"/>
      <c r="L30" s="64"/>
      <c r="M30" s="42"/>
    </row>
    <row r="31" spans="1:13" s="6" customFormat="1" ht="47.25" x14ac:dyDescent="0.2">
      <c r="A31" s="44"/>
      <c r="B31" s="44">
        <v>14040000</v>
      </c>
      <c r="C31" s="9" t="s">
        <v>21</v>
      </c>
      <c r="D31" s="45">
        <v>2080000</v>
      </c>
      <c r="E31" s="45">
        <v>533999</v>
      </c>
      <c r="F31" s="45">
        <v>571604.93000000005</v>
      </c>
      <c r="G31" s="51">
        <f t="shared" si="1"/>
        <v>27.48100625</v>
      </c>
      <c r="H31" s="46">
        <f t="shared" si="2"/>
        <v>107.04232217663329</v>
      </c>
      <c r="I31" s="53"/>
      <c r="J31" s="53"/>
      <c r="K31" s="53"/>
      <c r="L31" s="65"/>
      <c r="M31" s="15"/>
    </row>
    <row r="32" spans="1:13" s="6" customFormat="1" ht="47.25" x14ac:dyDescent="0.2">
      <c r="A32" s="44"/>
      <c r="B32" s="44">
        <v>18000000</v>
      </c>
      <c r="C32" s="9" t="s">
        <v>22</v>
      </c>
      <c r="D32" s="45">
        <v>35285000</v>
      </c>
      <c r="E32" s="45">
        <v>8825545</v>
      </c>
      <c r="F32" s="45">
        <v>8480003.9700000007</v>
      </c>
      <c r="G32" s="51">
        <f t="shared" si="1"/>
        <v>24.032886410656086</v>
      </c>
      <c r="H32" s="46">
        <f t="shared" si="2"/>
        <v>96.084762697374501</v>
      </c>
      <c r="I32" s="53"/>
      <c r="J32" s="53"/>
      <c r="K32" s="53"/>
      <c r="L32" s="65"/>
      <c r="M32" s="15"/>
    </row>
    <row r="33" spans="1:13" s="39" customFormat="1" ht="21" customHeight="1" x14ac:dyDescent="0.2">
      <c r="A33" s="49"/>
      <c r="B33" s="49">
        <v>18010000</v>
      </c>
      <c r="C33" s="34" t="s">
        <v>23</v>
      </c>
      <c r="D33" s="50">
        <v>10275000</v>
      </c>
      <c r="E33" s="50">
        <v>2573044</v>
      </c>
      <c r="F33" s="50">
        <v>2165678.1100000003</v>
      </c>
      <c r="G33" s="51">
        <f t="shared" si="1"/>
        <v>21.077159221411197</v>
      </c>
      <c r="H33" s="51">
        <f t="shared" si="2"/>
        <v>84.167939219072835</v>
      </c>
      <c r="I33" s="52"/>
      <c r="J33" s="52"/>
      <c r="K33" s="52"/>
      <c r="L33" s="64"/>
      <c r="M33" s="42"/>
    </row>
    <row r="34" spans="1:13" s="39" customFormat="1" ht="60" customHeight="1" x14ac:dyDescent="0.2">
      <c r="A34" s="49"/>
      <c r="B34" s="49">
        <v>18010100</v>
      </c>
      <c r="C34" s="34" t="s">
        <v>24</v>
      </c>
      <c r="D34" s="50">
        <v>0</v>
      </c>
      <c r="E34" s="50">
        <v>0</v>
      </c>
      <c r="F34" s="50">
        <v>9709.2000000000007</v>
      </c>
      <c r="G34" s="51">
        <v>0</v>
      </c>
      <c r="H34" s="51">
        <f t="shared" si="2"/>
        <v>0</v>
      </c>
      <c r="I34" s="52"/>
      <c r="J34" s="52"/>
      <c r="K34" s="52"/>
      <c r="L34" s="64"/>
      <c r="M34" s="42"/>
    </row>
    <row r="35" spans="1:13" s="39" customFormat="1" ht="66" customHeight="1" x14ac:dyDescent="0.2">
      <c r="A35" s="49"/>
      <c r="B35" s="49">
        <v>18010200</v>
      </c>
      <c r="C35" s="34" t="s">
        <v>25</v>
      </c>
      <c r="D35" s="50">
        <v>400000</v>
      </c>
      <c r="E35" s="50">
        <v>99999</v>
      </c>
      <c r="F35" s="50">
        <v>54450.6</v>
      </c>
      <c r="G35" s="51">
        <f t="shared" si="1"/>
        <v>13.612649999999999</v>
      </c>
      <c r="H35" s="51">
        <f t="shared" si="2"/>
        <v>54.451144511445115</v>
      </c>
      <c r="I35" s="52"/>
      <c r="J35" s="52"/>
      <c r="K35" s="52"/>
      <c r="L35" s="64"/>
      <c r="M35" s="42"/>
    </row>
    <row r="36" spans="1:13" s="39" customFormat="1" ht="66.75" customHeight="1" x14ac:dyDescent="0.2">
      <c r="A36" s="49"/>
      <c r="B36" s="49">
        <v>18010300</v>
      </c>
      <c r="C36" s="34" t="s">
        <v>26</v>
      </c>
      <c r="D36" s="50">
        <v>550000</v>
      </c>
      <c r="E36" s="50">
        <v>137499</v>
      </c>
      <c r="F36" s="50">
        <v>23210.78</v>
      </c>
      <c r="G36" s="51">
        <f t="shared" si="1"/>
        <v>4.2201418181818182</v>
      </c>
      <c r="H36" s="51">
        <f t="shared" si="2"/>
        <v>16.880690041382117</v>
      </c>
      <c r="I36" s="52"/>
      <c r="J36" s="52"/>
      <c r="K36" s="52"/>
      <c r="L36" s="64"/>
      <c r="M36" s="42"/>
    </row>
    <row r="37" spans="1:13" s="39" customFormat="1" ht="61.5" customHeight="1" x14ac:dyDescent="0.2">
      <c r="A37" s="49"/>
      <c r="B37" s="49">
        <v>18010400</v>
      </c>
      <c r="C37" s="34" t="s">
        <v>27</v>
      </c>
      <c r="D37" s="50">
        <v>550000</v>
      </c>
      <c r="E37" s="50">
        <v>137499</v>
      </c>
      <c r="F37" s="50">
        <v>145788.98000000001</v>
      </c>
      <c r="G37" s="51">
        <f t="shared" si="1"/>
        <v>26.507087272727276</v>
      </c>
      <c r="H37" s="51">
        <f t="shared" si="2"/>
        <v>106.02912021178336</v>
      </c>
      <c r="I37" s="52"/>
      <c r="J37" s="52"/>
      <c r="K37" s="52"/>
      <c r="L37" s="64"/>
      <c r="M37" s="42"/>
    </row>
    <row r="38" spans="1:13" s="39" customFormat="1" ht="15.75" x14ac:dyDescent="0.2">
      <c r="A38" s="49"/>
      <c r="B38" s="49">
        <v>18010500</v>
      </c>
      <c r="C38" s="34" t="s">
        <v>28</v>
      </c>
      <c r="D38" s="50">
        <v>7450000</v>
      </c>
      <c r="E38" s="50">
        <v>1862499</v>
      </c>
      <c r="F38" s="50">
        <v>754473.7</v>
      </c>
      <c r="G38" s="51">
        <f t="shared" si="1"/>
        <v>10.127163758389262</v>
      </c>
      <c r="H38" s="51">
        <f t="shared" si="2"/>
        <v>40.50867678318216</v>
      </c>
      <c r="I38" s="52"/>
      <c r="J38" s="52"/>
      <c r="K38" s="52"/>
      <c r="L38" s="64"/>
      <c r="M38" s="42"/>
    </row>
    <row r="39" spans="1:13" s="39" customFormat="1" ht="15.75" x14ac:dyDescent="0.2">
      <c r="A39" s="49"/>
      <c r="B39" s="49">
        <v>18010600</v>
      </c>
      <c r="C39" s="34" t="s">
        <v>29</v>
      </c>
      <c r="D39" s="50">
        <v>850000</v>
      </c>
      <c r="E39" s="50">
        <v>216799</v>
      </c>
      <c r="F39" s="50">
        <v>1072133.3500000001</v>
      </c>
      <c r="G39" s="51">
        <f t="shared" si="1"/>
        <v>126.13333529411766</v>
      </c>
      <c r="H39" s="51" t="s">
        <v>79</v>
      </c>
      <c r="I39" s="52"/>
      <c r="J39" s="52"/>
      <c r="K39" s="52"/>
      <c r="L39" s="64"/>
      <c r="M39" s="42"/>
    </row>
    <row r="40" spans="1:13" s="39" customFormat="1" ht="15.75" x14ac:dyDescent="0.2">
      <c r="A40" s="49"/>
      <c r="B40" s="49">
        <v>18010700</v>
      </c>
      <c r="C40" s="34" t="s">
        <v>30</v>
      </c>
      <c r="D40" s="50">
        <v>25000</v>
      </c>
      <c r="E40" s="50">
        <v>6249</v>
      </c>
      <c r="F40" s="50">
        <v>30553.07</v>
      </c>
      <c r="G40" s="51">
        <f t="shared" si="1"/>
        <v>122.21227999999999</v>
      </c>
      <c r="H40" s="51" t="s">
        <v>79</v>
      </c>
      <c r="I40" s="52"/>
      <c r="J40" s="52"/>
      <c r="K40" s="52"/>
      <c r="L40" s="64"/>
      <c r="M40" s="42"/>
    </row>
    <row r="41" spans="1:13" s="39" customFormat="1" ht="15.75" x14ac:dyDescent="0.2">
      <c r="A41" s="49"/>
      <c r="B41" s="49">
        <v>18010900</v>
      </c>
      <c r="C41" s="34" t="s">
        <v>31</v>
      </c>
      <c r="D41" s="50">
        <v>400000</v>
      </c>
      <c r="E41" s="50">
        <v>99999</v>
      </c>
      <c r="F41" s="50">
        <v>87858.43</v>
      </c>
      <c r="G41" s="51">
        <f t="shared" si="1"/>
        <v>21.9646075</v>
      </c>
      <c r="H41" s="51">
        <f>IF(E41=0,0,F41/E41*100)</f>
        <v>87.859308593085927</v>
      </c>
      <c r="I41" s="52"/>
      <c r="J41" s="52"/>
      <c r="K41" s="52"/>
      <c r="L41" s="64"/>
      <c r="M41" s="42"/>
    </row>
    <row r="42" spans="1:13" s="39" customFormat="1" ht="15.75" x14ac:dyDescent="0.2">
      <c r="A42" s="49"/>
      <c r="B42" s="49">
        <v>18011000</v>
      </c>
      <c r="C42" s="34" t="s">
        <v>32</v>
      </c>
      <c r="D42" s="50">
        <v>35000</v>
      </c>
      <c r="E42" s="50">
        <v>8751</v>
      </c>
      <c r="F42" s="50">
        <v>0</v>
      </c>
      <c r="G42" s="51">
        <f t="shared" si="1"/>
        <v>0</v>
      </c>
      <c r="H42" s="51">
        <f>IF(E42=0,0,F42/E42*100)</f>
        <v>0</v>
      </c>
      <c r="I42" s="52"/>
      <c r="J42" s="52"/>
      <c r="K42" s="52"/>
      <c r="L42" s="64"/>
      <c r="M42" s="42"/>
    </row>
    <row r="43" spans="1:13" s="39" customFormat="1" ht="15.75" x14ac:dyDescent="0.2">
      <c r="A43" s="49"/>
      <c r="B43" s="49">
        <v>18011100</v>
      </c>
      <c r="C43" s="34" t="s">
        <v>33</v>
      </c>
      <c r="D43" s="50">
        <v>15000</v>
      </c>
      <c r="E43" s="50">
        <v>3750</v>
      </c>
      <c r="F43" s="50">
        <v>-12500</v>
      </c>
      <c r="G43" s="51">
        <f t="shared" si="1"/>
        <v>-83.333333333333343</v>
      </c>
      <c r="H43" s="57" t="s">
        <v>80</v>
      </c>
      <c r="I43" s="52"/>
      <c r="J43" s="52"/>
      <c r="K43" s="52"/>
      <c r="L43" s="64"/>
      <c r="M43" s="42"/>
    </row>
    <row r="44" spans="1:13" s="6" customFormat="1" ht="15.75" x14ac:dyDescent="0.2">
      <c r="A44" s="44"/>
      <c r="B44" s="44">
        <v>18030000</v>
      </c>
      <c r="C44" s="9" t="s">
        <v>34</v>
      </c>
      <c r="D44" s="45">
        <v>10000</v>
      </c>
      <c r="E44" s="45">
        <v>2499</v>
      </c>
      <c r="F44" s="45">
        <v>699</v>
      </c>
      <c r="G44" s="46">
        <f t="shared" si="1"/>
        <v>6.99</v>
      </c>
      <c r="H44" s="46">
        <f t="shared" ref="H44:H49" si="3">IF(E44=0,0,F44/E44*100)</f>
        <v>27.971188475390157</v>
      </c>
      <c r="I44" s="53"/>
      <c r="J44" s="53"/>
      <c r="K44" s="53"/>
      <c r="L44" s="65"/>
      <c r="M44" s="15"/>
    </row>
    <row r="45" spans="1:13" s="39" customFormat="1" ht="15.75" x14ac:dyDescent="0.2">
      <c r="A45" s="49"/>
      <c r="B45" s="49">
        <v>18030200</v>
      </c>
      <c r="C45" s="34" t="s">
        <v>35</v>
      </c>
      <c r="D45" s="50">
        <v>10000</v>
      </c>
      <c r="E45" s="50">
        <v>2499</v>
      </c>
      <c r="F45" s="50">
        <v>699</v>
      </c>
      <c r="G45" s="51">
        <f t="shared" si="1"/>
        <v>6.99</v>
      </c>
      <c r="H45" s="51">
        <f t="shared" si="3"/>
        <v>27.971188475390157</v>
      </c>
      <c r="I45" s="52"/>
      <c r="J45" s="52"/>
      <c r="K45" s="52"/>
      <c r="L45" s="64"/>
      <c r="M45" s="42"/>
    </row>
    <row r="46" spans="1:13" s="6" customFormat="1" ht="15.75" x14ac:dyDescent="0.2">
      <c r="A46" s="44"/>
      <c r="B46" s="44">
        <v>18050000</v>
      </c>
      <c r="C46" s="9" t="s">
        <v>36</v>
      </c>
      <c r="D46" s="45">
        <v>25000000</v>
      </c>
      <c r="E46" s="45">
        <v>6250002</v>
      </c>
      <c r="F46" s="45">
        <v>6313626.8600000013</v>
      </c>
      <c r="G46" s="46">
        <f t="shared" si="1"/>
        <v>25.254507440000008</v>
      </c>
      <c r="H46" s="46">
        <f t="shared" si="3"/>
        <v>101.01799743424084</v>
      </c>
      <c r="I46" s="53"/>
      <c r="J46" s="53"/>
      <c r="K46" s="53"/>
      <c r="L46" s="65"/>
      <c r="M46" s="15"/>
    </row>
    <row r="47" spans="1:13" s="39" customFormat="1" ht="15.75" x14ac:dyDescent="0.2">
      <c r="A47" s="49"/>
      <c r="B47" s="49">
        <v>18050300</v>
      </c>
      <c r="C47" s="34" t="s">
        <v>37</v>
      </c>
      <c r="D47" s="50">
        <v>5000000</v>
      </c>
      <c r="E47" s="50">
        <v>1250001</v>
      </c>
      <c r="F47" s="50">
        <v>685244.31</v>
      </c>
      <c r="G47" s="51">
        <f t="shared" si="1"/>
        <v>13.704886200000002</v>
      </c>
      <c r="H47" s="51">
        <f t="shared" si="3"/>
        <v>54.819500944399245</v>
      </c>
      <c r="I47" s="52"/>
      <c r="J47" s="52"/>
      <c r="K47" s="52"/>
      <c r="L47" s="64"/>
      <c r="M47" s="42"/>
    </row>
    <row r="48" spans="1:13" s="39" customFormat="1" ht="15.75" x14ac:dyDescent="0.2">
      <c r="A48" s="49"/>
      <c r="B48" s="49">
        <v>18050400</v>
      </c>
      <c r="C48" s="34" t="s">
        <v>38</v>
      </c>
      <c r="D48" s="50">
        <v>20000000</v>
      </c>
      <c r="E48" s="50">
        <v>5000001</v>
      </c>
      <c r="F48" s="50">
        <v>5423710.0700000003</v>
      </c>
      <c r="G48" s="51">
        <f t="shared" si="1"/>
        <v>27.118550350000003</v>
      </c>
      <c r="H48" s="51">
        <f t="shared" si="3"/>
        <v>108.47417970516406</v>
      </c>
      <c r="I48" s="52"/>
      <c r="J48" s="52"/>
      <c r="K48" s="52"/>
      <c r="L48" s="64"/>
      <c r="M48" s="42"/>
    </row>
    <row r="49" spans="1:13" s="39" customFormat="1" ht="78.75" x14ac:dyDescent="0.2">
      <c r="A49" s="49"/>
      <c r="B49" s="49">
        <v>18050500</v>
      </c>
      <c r="C49" s="34" t="s">
        <v>39</v>
      </c>
      <c r="D49" s="50">
        <v>0</v>
      </c>
      <c r="E49" s="50">
        <v>0</v>
      </c>
      <c r="F49" s="50">
        <v>204672.48</v>
      </c>
      <c r="G49" s="51">
        <v>0</v>
      </c>
      <c r="H49" s="51">
        <f t="shared" si="3"/>
        <v>0</v>
      </c>
      <c r="I49" s="52"/>
      <c r="J49" s="52"/>
      <c r="K49" s="52"/>
      <c r="L49" s="64"/>
      <c r="M49" s="42"/>
    </row>
    <row r="50" spans="1:13" s="6" customFormat="1" ht="15.75" x14ac:dyDescent="0.2">
      <c r="A50" s="44"/>
      <c r="B50" s="44">
        <v>19000000</v>
      </c>
      <c r="C50" s="44" t="s">
        <v>83</v>
      </c>
      <c r="D50" s="45"/>
      <c r="E50" s="45"/>
      <c r="F50" s="45"/>
      <c r="G50" s="46"/>
      <c r="H50" s="46"/>
      <c r="I50" s="47">
        <v>10000</v>
      </c>
      <c r="J50" s="47">
        <v>0</v>
      </c>
      <c r="K50" s="47">
        <v>12675.24</v>
      </c>
      <c r="L50" s="46">
        <f>+K50/I50*100</f>
        <v>126.75239999999999</v>
      </c>
      <c r="M50" s="15"/>
    </row>
    <row r="51" spans="1:13" s="39" customFormat="1" ht="15.75" x14ac:dyDescent="0.2">
      <c r="A51" s="49"/>
      <c r="B51" s="49">
        <v>19010000</v>
      </c>
      <c r="C51" s="49" t="s">
        <v>84</v>
      </c>
      <c r="D51" s="50"/>
      <c r="E51" s="50"/>
      <c r="F51" s="50"/>
      <c r="G51" s="51"/>
      <c r="H51" s="51"/>
      <c r="I51" s="58">
        <v>10000</v>
      </c>
      <c r="J51" s="58">
        <v>0</v>
      </c>
      <c r="K51" s="58">
        <v>11830.24</v>
      </c>
      <c r="L51" s="51">
        <f>+K51/I51*100</f>
        <v>118.30240000000001</v>
      </c>
      <c r="M51" s="42"/>
    </row>
    <row r="52" spans="1:13" s="39" customFormat="1" ht="78.75" x14ac:dyDescent="0.2">
      <c r="A52" s="49"/>
      <c r="B52" s="49">
        <v>19010100</v>
      </c>
      <c r="C52" s="34" t="s">
        <v>85</v>
      </c>
      <c r="D52" s="50"/>
      <c r="E52" s="50"/>
      <c r="F52" s="50"/>
      <c r="G52" s="51"/>
      <c r="H52" s="51"/>
      <c r="I52" s="58">
        <v>10000</v>
      </c>
      <c r="J52" s="58">
        <v>0</v>
      </c>
      <c r="K52" s="58">
        <v>10338.89</v>
      </c>
      <c r="L52" s="51">
        <f>+K52/I52*100</f>
        <v>103.38889999999998</v>
      </c>
      <c r="M52" s="42"/>
    </row>
    <row r="53" spans="1:13" s="39" customFormat="1" ht="31.5" x14ac:dyDescent="0.2">
      <c r="A53" s="49"/>
      <c r="B53" s="49">
        <v>19010200</v>
      </c>
      <c r="C53" s="34" t="s">
        <v>86</v>
      </c>
      <c r="D53" s="50"/>
      <c r="E53" s="50"/>
      <c r="F53" s="50"/>
      <c r="G53" s="51"/>
      <c r="H53" s="51"/>
      <c r="I53" s="58">
        <v>0</v>
      </c>
      <c r="J53" s="58">
        <v>0</v>
      </c>
      <c r="K53" s="58">
        <v>1209.8399999999999</v>
      </c>
      <c r="L53" s="51"/>
      <c r="M53" s="42"/>
    </row>
    <row r="54" spans="1:13" s="39" customFormat="1" ht="63" x14ac:dyDescent="0.2">
      <c r="A54" s="49"/>
      <c r="B54" s="49">
        <v>19010300</v>
      </c>
      <c r="C54" s="34" t="s">
        <v>87</v>
      </c>
      <c r="D54" s="50"/>
      <c r="E54" s="50"/>
      <c r="F54" s="50"/>
      <c r="G54" s="51"/>
      <c r="H54" s="51"/>
      <c r="I54" s="58">
        <v>0</v>
      </c>
      <c r="J54" s="58">
        <v>0</v>
      </c>
      <c r="K54" s="58">
        <v>281.51</v>
      </c>
      <c r="L54" s="51"/>
      <c r="M54" s="42"/>
    </row>
    <row r="55" spans="1:13" s="39" customFormat="1" ht="31.5" x14ac:dyDescent="0.2">
      <c r="A55" s="49"/>
      <c r="B55" s="49">
        <v>19050000</v>
      </c>
      <c r="C55" s="34" t="s">
        <v>88</v>
      </c>
      <c r="D55" s="50"/>
      <c r="E55" s="50"/>
      <c r="F55" s="50"/>
      <c r="G55" s="51"/>
      <c r="H55" s="51"/>
      <c r="I55" s="58">
        <v>0</v>
      </c>
      <c r="J55" s="58">
        <v>0</v>
      </c>
      <c r="K55" s="58">
        <v>845</v>
      </c>
      <c r="L55" s="51"/>
      <c r="M55" s="42"/>
    </row>
    <row r="56" spans="1:13" s="39" customFormat="1" ht="47.25" x14ac:dyDescent="0.2">
      <c r="A56" s="49"/>
      <c r="B56" s="49">
        <v>19050300</v>
      </c>
      <c r="C56" s="34" t="s">
        <v>89</v>
      </c>
      <c r="D56" s="50"/>
      <c r="E56" s="50"/>
      <c r="F56" s="50"/>
      <c r="G56" s="51"/>
      <c r="H56" s="51"/>
      <c r="I56" s="58">
        <v>0</v>
      </c>
      <c r="J56" s="58">
        <v>0</v>
      </c>
      <c r="K56" s="58">
        <v>845</v>
      </c>
      <c r="L56" s="51"/>
      <c r="M56" s="42"/>
    </row>
    <row r="57" spans="1:13" s="6" customFormat="1" ht="15.75" x14ac:dyDescent="0.2">
      <c r="A57" s="44"/>
      <c r="B57" s="44">
        <v>20000000</v>
      </c>
      <c r="C57" s="9" t="s">
        <v>40</v>
      </c>
      <c r="D57" s="45">
        <v>4047000</v>
      </c>
      <c r="E57" s="45">
        <v>1011747</v>
      </c>
      <c r="F57" s="45">
        <v>946782.12</v>
      </c>
      <c r="G57" s="46">
        <f t="shared" si="1"/>
        <v>23.394665678280209</v>
      </c>
      <c r="H57" s="46">
        <f>IF(E57=0,0,F57/E57*100)</f>
        <v>93.578940189592856</v>
      </c>
      <c r="I57" s="47">
        <v>2810000</v>
      </c>
      <c r="J57" s="47">
        <v>702500</v>
      </c>
      <c r="K57" s="47">
        <v>758013.32</v>
      </c>
      <c r="L57" s="46">
        <f>+K57/I57*100</f>
        <v>26.975562989323841</v>
      </c>
      <c r="M57" s="15"/>
    </row>
    <row r="58" spans="1:13" s="39" customFormat="1" ht="31.5" x14ac:dyDescent="0.2">
      <c r="A58" s="49"/>
      <c r="B58" s="49">
        <v>21000000</v>
      </c>
      <c r="C58" s="34" t="s">
        <v>41</v>
      </c>
      <c r="D58" s="50">
        <v>22000</v>
      </c>
      <c r="E58" s="50">
        <v>5499</v>
      </c>
      <c r="F58" s="50">
        <v>22215.08</v>
      </c>
      <c r="G58" s="51">
        <f t="shared" si="1"/>
        <v>100.97763636363636</v>
      </c>
      <c r="H58" s="51" t="s">
        <v>213</v>
      </c>
      <c r="I58" s="58"/>
      <c r="J58" s="58"/>
      <c r="K58" s="58">
        <v>11253.9</v>
      </c>
      <c r="L58" s="64"/>
      <c r="M58" s="42"/>
    </row>
    <row r="59" spans="1:13" s="39" customFormat="1" ht="15.75" x14ac:dyDescent="0.2">
      <c r="A59" s="49"/>
      <c r="B59" s="49">
        <v>21080000</v>
      </c>
      <c r="C59" s="34" t="s">
        <v>42</v>
      </c>
      <c r="D59" s="50">
        <v>22000</v>
      </c>
      <c r="E59" s="50">
        <v>5499</v>
      </c>
      <c r="F59" s="50">
        <v>22215.08</v>
      </c>
      <c r="G59" s="51">
        <f t="shared" si="1"/>
        <v>100.97763636363636</v>
      </c>
      <c r="H59" s="51" t="s">
        <v>213</v>
      </c>
      <c r="I59" s="58"/>
      <c r="J59" s="58"/>
      <c r="K59" s="58"/>
      <c r="L59" s="64"/>
      <c r="M59" s="42"/>
    </row>
    <row r="60" spans="1:13" s="39" customFormat="1" ht="15.75" x14ac:dyDescent="0.2">
      <c r="A60" s="49"/>
      <c r="B60" s="49">
        <v>21081100</v>
      </c>
      <c r="C60" s="34" t="s">
        <v>43</v>
      </c>
      <c r="D60" s="50">
        <v>12000</v>
      </c>
      <c r="E60" s="50">
        <v>3000</v>
      </c>
      <c r="F60" s="50">
        <v>22215.08</v>
      </c>
      <c r="G60" s="51">
        <f t="shared" si="1"/>
        <v>185.12566666666669</v>
      </c>
      <c r="H60" s="51" t="s">
        <v>214</v>
      </c>
      <c r="I60" s="58"/>
      <c r="J60" s="58"/>
      <c r="K60" s="58"/>
      <c r="L60" s="64"/>
      <c r="M60" s="42"/>
    </row>
    <row r="61" spans="1:13" s="39" customFormat="1" ht="47.25" x14ac:dyDescent="0.2">
      <c r="A61" s="49"/>
      <c r="B61" s="49">
        <v>21081500</v>
      </c>
      <c r="C61" s="34" t="s">
        <v>44</v>
      </c>
      <c r="D61" s="50">
        <v>10000</v>
      </c>
      <c r="E61" s="50">
        <v>2499</v>
      </c>
      <c r="F61" s="50">
        <v>0</v>
      </c>
      <c r="G61" s="51">
        <f t="shared" si="1"/>
        <v>0</v>
      </c>
      <c r="H61" s="51">
        <f>IF(E61=0,0,F61/E61*100)</f>
        <v>0</v>
      </c>
      <c r="I61" s="58"/>
      <c r="J61" s="58"/>
      <c r="K61" s="58"/>
      <c r="L61" s="64"/>
      <c r="M61" s="42"/>
    </row>
    <row r="62" spans="1:13" s="41" customFormat="1" ht="47.25" x14ac:dyDescent="0.2">
      <c r="A62" s="49"/>
      <c r="B62" s="49">
        <v>21110000</v>
      </c>
      <c r="C62" s="34" t="s">
        <v>90</v>
      </c>
      <c r="D62" s="50"/>
      <c r="E62" s="50"/>
      <c r="F62" s="50"/>
      <c r="G62" s="51"/>
      <c r="H62" s="51"/>
      <c r="I62" s="58"/>
      <c r="J62" s="58"/>
      <c r="K62" s="58"/>
      <c r="L62" s="51"/>
      <c r="M62" s="49"/>
    </row>
    <row r="63" spans="1:13" s="39" customFormat="1" ht="31.5" x14ac:dyDescent="0.2">
      <c r="A63" s="49"/>
      <c r="B63" s="49">
        <v>22000000</v>
      </c>
      <c r="C63" s="34" t="s">
        <v>45</v>
      </c>
      <c r="D63" s="50">
        <v>3955000</v>
      </c>
      <c r="E63" s="50">
        <v>988749</v>
      </c>
      <c r="F63" s="50">
        <v>867248.83</v>
      </c>
      <c r="G63" s="51">
        <f t="shared" si="1"/>
        <v>21.927909734513275</v>
      </c>
      <c r="H63" s="51">
        <f>IF(E63=0,0,F63/E63*100)</f>
        <v>87.711727647765002</v>
      </c>
      <c r="I63" s="52"/>
      <c r="J63" s="52"/>
      <c r="K63" s="52"/>
      <c r="L63" s="64"/>
      <c r="M63" s="42"/>
    </row>
    <row r="64" spans="1:13" s="6" customFormat="1" ht="15.75" x14ac:dyDescent="0.2">
      <c r="A64" s="44"/>
      <c r="B64" s="44">
        <v>22010000</v>
      </c>
      <c r="C64" s="9" t="s">
        <v>46</v>
      </c>
      <c r="D64" s="45">
        <v>2955000</v>
      </c>
      <c r="E64" s="45">
        <v>738750</v>
      </c>
      <c r="F64" s="45">
        <v>523359.5</v>
      </c>
      <c r="G64" s="51">
        <f t="shared" si="1"/>
        <v>17.710981387478849</v>
      </c>
      <c r="H64" s="46">
        <f>IF(E64=0,0,F64/E64*100)</f>
        <v>70.843925549915397</v>
      </c>
      <c r="I64" s="53"/>
      <c r="J64" s="53"/>
      <c r="K64" s="53"/>
      <c r="L64" s="65"/>
      <c r="M64" s="15"/>
    </row>
    <row r="65" spans="1:13" s="39" customFormat="1" ht="47.25" x14ac:dyDescent="0.2">
      <c r="A65" s="49"/>
      <c r="B65" s="49">
        <v>22010300</v>
      </c>
      <c r="C65" s="34" t="s">
        <v>47</v>
      </c>
      <c r="D65" s="50">
        <v>5000</v>
      </c>
      <c r="E65" s="50">
        <v>1251</v>
      </c>
      <c r="F65" s="50">
        <v>16550</v>
      </c>
      <c r="G65" s="51" t="s">
        <v>81</v>
      </c>
      <c r="H65" s="51" t="s">
        <v>82</v>
      </c>
      <c r="I65" s="52"/>
      <c r="J65" s="52"/>
      <c r="K65" s="52"/>
      <c r="L65" s="64"/>
      <c r="M65" s="42"/>
    </row>
    <row r="66" spans="1:13" s="39" customFormat="1" ht="15.75" x14ac:dyDescent="0.2">
      <c r="A66" s="49"/>
      <c r="B66" s="49">
        <v>22012500</v>
      </c>
      <c r="C66" s="34" t="s">
        <v>48</v>
      </c>
      <c r="D66" s="50">
        <v>2050000</v>
      </c>
      <c r="E66" s="50">
        <v>512499</v>
      </c>
      <c r="F66" s="50">
        <v>370649.5</v>
      </c>
      <c r="G66" s="51">
        <f t="shared" si="1"/>
        <v>18.080463414634146</v>
      </c>
      <c r="H66" s="51">
        <f t="shared" ref="H66:H73" si="4">IF(E66=0,0,F66/E66*100)</f>
        <v>72.32199477462396</v>
      </c>
      <c r="I66" s="52"/>
      <c r="J66" s="52"/>
      <c r="K66" s="52"/>
      <c r="L66" s="64"/>
      <c r="M66" s="42"/>
    </row>
    <row r="67" spans="1:13" s="39" customFormat="1" ht="31.5" x14ac:dyDescent="0.2">
      <c r="A67" s="49"/>
      <c r="B67" s="49">
        <v>22012600</v>
      </c>
      <c r="C67" s="34" t="s">
        <v>49</v>
      </c>
      <c r="D67" s="50">
        <v>900000</v>
      </c>
      <c r="E67" s="50">
        <v>225000</v>
      </c>
      <c r="F67" s="50">
        <v>136160</v>
      </c>
      <c r="G67" s="51">
        <f t="shared" si="1"/>
        <v>15.128888888888889</v>
      </c>
      <c r="H67" s="51">
        <f t="shared" si="4"/>
        <v>60.515555555555558</v>
      </c>
      <c r="I67" s="52"/>
      <c r="J67" s="52"/>
      <c r="K67" s="52"/>
      <c r="L67" s="64"/>
      <c r="M67" s="42"/>
    </row>
    <row r="68" spans="1:13" s="6" customFormat="1" ht="47.25" x14ac:dyDescent="0.2">
      <c r="A68" s="44"/>
      <c r="B68" s="44">
        <v>22080000</v>
      </c>
      <c r="C68" s="9" t="s">
        <v>50</v>
      </c>
      <c r="D68" s="45">
        <v>790000</v>
      </c>
      <c r="E68" s="45">
        <v>197499</v>
      </c>
      <c r="F68" s="45">
        <v>313524.21000000002</v>
      </c>
      <c r="G68" s="46">
        <f t="shared" si="1"/>
        <v>39.686608860759499</v>
      </c>
      <c r="H68" s="46">
        <f t="shared" si="4"/>
        <v>158.74723922652774</v>
      </c>
      <c r="I68" s="53"/>
      <c r="J68" s="53"/>
      <c r="K68" s="53"/>
      <c r="L68" s="65"/>
      <c r="M68" s="15"/>
    </row>
    <row r="69" spans="1:13" s="39" customFormat="1" ht="47.25" x14ac:dyDescent="0.2">
      <c r="A69" s="49"/>
      <c r="B69" s="49">
        <v>22080400</v>
      </c>
      <c r="C69" s="34" t="s">
        <v>51</v>
      </c>
      <c r="D69" s="50">
        <v>790000</v>
      </c>
      <c r="E69" s="50">
        <v>197499</v>
      </c>
      <c r="F69" s="50">
        <v>313524.21000000002</v>
      </c>
      <c r="G69" s="51">
        <f t="shared" si="1"/>
        <v>39.686608860759499</v>
      </c>
      <c r="H69" s="51">
        <f t="shared" si="4"/>
        <v>158.74723922652774</v>
      </c>
      <c r="I69" s="52"/>
      <c r="J69" s="52"/>
      <c r="K69" s="52"/>
      <c r="L69" s="64"/>
      <c r="M69" s="42"/>
    </row>
    <row r="70" spans="1:13" s="6" customFormat="1" ht="15.75" x14ac:dyDescent="0.2">
      <c r="A70" s="44"/>
      <c r="B70" s="44">
        <v>22090000</v>
      </c>
      <c r="C70" s="9" t="s">
        <v>52</v>
      </c>
      <c r="D70" s="45">
        <v>210000</v>
      </c>
      <c r="E70" s="45">
        <v>52500</v>
      </c>
      <c r="F70" s="45">
        <v>30365.119999999999</v>
      </c>
      <c r="G70" s="46">
        <f t="shared" si="1"/>
        <v>14.459580952380952</v>
      </c>
      <c r="H70" s="46">
        <f t="shared" si="4"/>
        <v>57.838323809523807</v>
      </c>
      <c r="I70" s="53"/>
      <c r="J70" s="53"/>
      <c r="K70" s="53"/>
      <c r="L70" s="65"/>
      <c r="M70" s="15"/>
    </row>
    <row r="71" spans="1:13" s="39" customFormat="1" ht="59.25" customHeight="1" x14ac:dyDescent="0.2">
      <c r="A71" s="49"/>
      <c r="B71" s="49">
        <v>22090100</v>
      </c>
      <c r="C71" s="34" t="s">
        <v>53</v>
      </c>
      <c r="D71" s="50">
        <v>190000</v>
      </c>
      <c r="E71" s="50">
        <v>47499</v>
      </c>
      <c r="F71" s="50">
        <v>25812.32</v>
      </c>
      <c r="G71" s="51">
        <f t="shared" si="1"/>
        <v>13.585431578947368</v>
      </c>
      <c r="H71" s="51">
        <f t="shared" si="4"/>
        <v>54.342870376218443</v>
      </c>
      <c r="I71" s="52"/>
      <c r="J71" s="52"/>
      <c r="K71" s="52"/>
      <c r="L71" s="64"/>
      <c r="M71" s="42"/>
    </row>
    <row r="72" spans="1:13" s="39" customFormat="1" ht="25.5" customHeight="1" x14ac:dyDescent="0.2">
      <c r="A72" s="49"/>
      <c r="B72" s="49">
        <v>22090200</v>
      </c>
      <c r="C72" s="34" t="s">
        <v>54</v>
      </c>
      <c r="D72" s="50">
        <v>0</v>
      </c>
      <c r="E72" s="50">
        <v>0</v>
      </c>
      <c r="F72" s="50">
        <v>73.3</v>
      </c>
      <c r="G72" s="51">
        <v>0</v>
      </c>
      <c r="H72" s="51">
        <f t="shared" si="4"/>
        <v>0</v>
      </c>
      <c r="I72" s="52"/>
      <c r="J72" s="52"/>
      <c r="K72" s="52"/>
      <c r="L72" s="64"/>
      <c r="M72" s="42"/>
    </row>
    <row r="73" spans="1:13" s="39" customFormat="1" ht="54" customHeight="1" x14ac:dyDescent="0.2">
      <c r="A73" s="49"/>
      <c r="B73" s="49">
        <v>22090400</v>
      </c>
      <c r="C73" s="34" t="s">
        <v>55</v>
      </c>
      <c r="D73" s="50">
        <v>20000</v>
      </c>
      <c r="E73" s="50">
        <v>5001</v>
      </c>
      <c r="F73" s="50">
        <v>4479.5</v>
      </c>
      <c r="G73" s="51">
        <f t="shared" si="1"/>
        <v>22.397500000000001</v>
      </c>
      <c r="H73" s="51">
        <f t="shared" si="4"/>
        <v>89.572085582883417</v>
      </c>
      <c r="I73" s="52"/>
      <c r="J73" s="52"/>
      <c r="K73" s="52"/>
      <c r="L73" s="64"/>
      <c r="M73" s="42"/>
    </row>
    <row r="74" spans="1:13" s="6" customFormat="1" ht="15.75" x14ac:dyDescent="0.2">
      <c r="A74" s="44"/>
      <c r="B74" s="44">
        <v>24000000</v>
      </c>
      <c r="C74" s="9" t="s">
        <v>56</v>
      </c>
      <c r="D74" s="45">
        <v>70000</v>
      </c>
      <c r="E74" s="45">
        <v>17499</v>
      </c>
      <c r="F74" s="45">
        <v>57318.21</v>
      </c>
      <c r="G74" s="51">
        <f t="shared" si="1"/>
        <v>81.883157142857144</v>
      </c>
      <c r="H74" s="46" t="s">
        <v>81</v>
      </c>
      <c r="I74" s="47"/>
      <c r="J74" s="47"/>
      <c r="K74" s="47">
        <v>519</v>
      </c>
      <c r="L74" s="46"/>
      <c r="M74" s="15"/>
    </row>
    <row r="75" spans="1:13" s="39" customFormat="1" ht="15.75" x14ac:dyDescent="0.2">
      <c r="A75" s="49"/>
      <c r="B75" s="49">
        <v>24060000</v>
      </c>
      <c r="C75" s="34" t="s">
        <v>42</v>
      </c>
      <c r="D75" s="50">
        <v>70000</v>
      </c>
      <c r="E75" s="50">
        <v>17499</v>
      </c>
      <c r="F75" s="50">
        <v>57318.21</v>
      </c>
      <c r="G75" s="51">
        <f t="shared" si="1"/>
        <v>81.883157142857144</v>
      </c>
      <c r="H75" s="51" t="s">
        <v>81</v>
      </c>
      <c r="I75" s="58"/>
      <c r="J75" s="58"/>
      <c r="K75" s="58">
        <v>519</v>
      </c>
      <c r="L75" s="51"/>
      <c r="M75" s="42"/>
    </row>
    <row r="76" spans="1:13" s="39" customFormat="1" ht="15.75" x14ac:dyDescent="0.2">
      <c r="A76" s="49"/>
      <c r="B76" s="49">
        <v>24060300</v>
      </c>
      <c r="C76" s="34" t="s">
        <v>42</v>
      </c>
      <c r="D76" s="50">
        <v>70000</v>
      </c>
      <c r="E76" s="50">
        <v>17499</v>
      </c>
      <c r="F76" s="50">
        <v>57318.21</v>
      </c>
      <c r="G76" s="51">
        <f t="shared" si="1"/>
        <v>81.883157142857144</v>
      </c>
      <c r="H76" s="51" t="s">
        <v>81</v>
      </c>
      <c r="I76" s="58"/>
      <c r="J76" s="58"/>
      <c r="K76" s="58"/>
      <c r="L76" s="51"/>
      <c r="M76" s="42"/>
    </row>
    <row r="77" spans="1:13" s="39" customFormat="1" ht="63" x14ac:dyDescent="0.2">
      <c r="A77" s="49"/>
      <c r="B77" s="49">
        <v>24062100</v>
      </c>
      <c r="C77" s="34" t="s">
        <v>91</v>
      </c>
      <c r="D77" s="50"/>
      <c r="E77" s="50"/>
      <c r="F77" s="50"/>
      <c r="G77" s="51"/>
      <c r="H77" s="51"/>
      <c r="I77" s="58"/>
      <c r="J77" s="58"/>
      <c r="K77" s="58">
        <v>519</v>
      </c>
      <c r="L77" s="51"/>
      <c r="M77" s="42"/>
    </row>
    <row r="78" spans="1:13" s="48" customFormat="1" ht="15.75" x14ac:dyDescent="0.2">
      <c r="A78" s="44"/>
      <c r="B78" s="44">
        <v>25000000</v>
      </c>
      <c r="C78" s="9" t="s">
        <v>92</v>
      </c>
      <c r="D78" s="45"/>
      <c r="E78" s="45"/>
      <c r="F78" s="45"/>
      <c r="G78" s="46"/>
      <c r="H78" s="46"/>
      <c r="I78" s="45">
        <v>2810000</v>
      </c>
      <c r="J78" s="45">
        <v>702500</v>
      </c>
      <c r="K78" s="45">
        <v>746240.42</v>
      </c>
      <c r="L78" s="46">
        <f>+K78/I78*100</f>
        <v>26.556598576512457</v>
      </c>
      <c r="M78" s="44"/>
    </row>
    <row r="79" spans="1:13" s="41" customFormat="1" ht="49.5" customHeight="1" x14ac:dyDescent="0.2">
      <c r="A79" s="49"/>
      <c r="B79" s="49">
        <v>25010000</v>
      </c>
      <c r="C79" s="34" t="s">
        <v>93</v>
      </c>
      <c r="D79" s="50"/>
      <c r="E79" s="50"/>
      <c r="F79" s="50"/>
      <c r="G79" s="51"/>
      <c r="H79" s="51"/>
      <c r="I79" s="50">
        <v>2810000</v>
      </c>
      <c r="J79" s="50">
        <v>702500</v>
      </c>
      <c r="K79" s="50">
        <v>711663.5</v>
      </c>
      <c r="L79" s="51">
        <f>+K79/I79*100</f>
        <v>25.326103202846973</v>
      </c>
      <c r="M79" s="49"/>
    </row>
    <row r="80" spans="1:13" s="41" customFormat="1" ht="36.75" customHeight="1" x14ac:dyDescent="0.2">
      <c r="A80" s="49"/>
      <c r="B80" s="49">
        <v>25010100</v>
      </c>
      <c r="C80" s="34" t="s">
        <v>94</v>
      </c>
      <c r="D80" s="50"/>
      <c r="E80" s="50"/>
      <c r="F80" s="50"/>
      <c r="G80" s="51"/>
      <c r="H80" s="51"/>
      <c r="I80" s="50">
        <v>2810000</v>
      </c>
      <c r="J80" s="50">
        <v>702500</v>
      </c>
      <c r="K80" s="50">
        <v>703223.5</v>
      </c>
      <c r="L80" s="51">
        <f>+K80/I80*100</f>
        <v>25.025747330960851</v>
      </c>
      <c r="M80" s="49"/>
    </row>
    <row r="81" spans="1:13" s="41" customFormat="1" ht="57.75" customHeight="1" x14ac:dyDescent="0.2">
      <c r="A81" s="49"/>
      <c r="B81" s="49">
        <v>25010300</v>
      </c>
      <c r="C81" s="34" t="s">
        <v>95</v>
      </c>
      <c r="D81" s="50"/>
      <c r="E81" s="50"/>
      <c r="F81" s="50"/>
      <c r="G81" s="51"/>
      <c r="H81" s="51"/>
      <c r="I81" s="50">
        <v>0</v>
      </c>
      <c r="J81" s="50">
        <v>0</v>
      </c>
      <c r="K81" s="50">
        <v>8440</v>
      </c>
      <c r="L81" s="51"/>
      <c r="M81" s="49"/>
    </row>
    <row r="82" spans="1:13" s="41" customFormat="1" ht="36.75" customHeight="1" x14ac:dyDescent="0.2">
      <c r="A82" s="49"/>
      <c r="B82" s="49">
        <v>25020000</v>
      </c>
      <c r="C82" s="34" t="s">
        <v>96</v>
      </c>
      <c r="D82" s="50"/>
      <c r="E82" s="50"/>
      <c r="F82" s="50"/>
      <c r="G82" s="51"/>
      <c r="H82" s="51"/>
      <c r="I82" s="50">
        <v>0</v>
      </c>
      <c r="J82" s="50">
        <v>0</v>
      </c>
      <c r="K82" s="50">
        <v>34576.92</v>
      </c>
      <c r="L82" s="51"/>
      <c r="M82" s="49"/>
    </row>
    <row r="83" spans="1:13" s="41" customFormat="1" ht="15.75" x14ac:dyDescent="0.2">
      <c r="A83" s="49"/>
      <c r="B83" s="49">
        <v>25020100</v>
      </c>
      <c r="C83" s="34" t="s">
        <v>97</v>
      </c>
      <c r="D83" s="50"/>
      <c r="E83" s="50"/>
      <c r="F83" s="50"/>
      <c r="G83" s="51"/>
      <c r="H83" s="51"/>
      <c r="I83" s="50">
        <v>0</v>
      </c>
      <c r="J83" s="50">
        <v>0</v>
      </c>
      <c r="K83" s="50">
        <v>34576.92</v>
      </c>
      <c r="L83" s="51"/>
      <c r="M83" s="49"/>
    </row>
    <row r="84" spans="1:13" s="48" customFormat="1" ht="15.75" x14ac:dyDescent="0.2">
      <c r="A84" s="44"/>
      <c r="B84" s="44">
        <v>30000000</v>
      </c>
      <c r="C84" s="9" t="s">
        <v>98</v>
      </c>
      <c r="D84" s="45"/>
      <c r="E84" s="45"/>
      <c r="F84" s="45"/>
      <c r="G84" s="46"/>
      <c r="H84" s="46"/>
      <c r="I84" s="45">
        <v>2800000</v>
      </c>
      <c r="J84" s="45">
        <v>0</v>
      </c>
      <c r="K84" s="45">
        <v>1306305</v>
      </c>
      <c r="L84" s="46">
        <f>+K84/I84*100</f>
        <v>46.653750000000002</v>
      </c>
      <c r="M84" s="44"/>
    </row>
    <row r="85" spans="1:13" s="41" customFormat="1" ht="15.75" x14ac:dyDescent="0.2">
      <c r="A85" s="49"/>
      <c r="B85" s="49">
        <v>31000000</v>
      </c>
      <c r="C85" s="34" t="s">
        <v>99</v>
      </c>
      <c r="D85" s="50"/>
      <c r="E85" s="50"/>
      <c r="F85" s="50"/>
      <c r="G85" s="51"/>
      <c r="H85" s="51"/>
      <c r="I85" s="50">
        <v>1300000</v>
      </c>
      <c r="J85" s="50">
        <v>0</v>
      </c>
      <c r="K85" s="50">
        <v>0</v>
      </c>
      <c r="L85" s="51"/>
      <c r="M85" s="49"/>
    </row>
    <row r="86" spans="1:13" s="41" customFormat="1" ht="55.5" customHeight="1" x14ac:dyDescent="0.2">
      <c r="A86" s="49"/>
      <c r="B86" s="49">
        <v>31030000</v>
      </c>
      <c r="C86" s="34" t="s">
        <v>100</v>
      </c>
      <c r="D86" s="50"/>
      <c r="E86" s="50"/>
      <c r="F86" s="50"/>
      <c r="G86" s="51"/>
      <c r="H86" s="51"/>
      <c r="I86" s="50">
        <v>1300000</v>
      </c>
      <c r="J86" s="50">
        <v>0</v>
      </c>
      <c r="K86" s="50">
        <v>0</v>
      </c>
      <c r="L86" s="51"/>
      <c r="M86" s="49"/>
    </row>
    <row r="87" spans="1:13" s="41" customFormat="1" ht="28.5" customHeight="1" x14ac:dyDescent="0.2">
      <c r="A87" s="49"/>
      <c r="B87" s="49">
        <v>33000000</v>
      </c>
      <c r="C87" s="34" t="s">
        <v>101</v>
      </c>
      <c r="D87" s="50"/>
      <c r="E87" s="50"/>
      <c r="F87" s="50"/>
      <c r="G87" s="51"/>
      <c r="H87" s="51"/>
      <c r="I87" s="50">
        <v>1500000</v>
      </c>
      <c r="J87" s="50">
        <v>0</v>
      </c>
      <c r="K87" s="50">
        <v>1306305</v>
      </c>
      <c r="L87" s="51">
        <f>+K87/I87*100</f>
        <v>87.087000000000003</v>
      </c>
      <c r="M87" s="49"/>
    </row>
    <row r="88" spans="1:13" s="41" customFormat="1" ht="15.75" x14ac:dyDescent="0.2">
      <c r="A88" s="49"/>
      <c r="B88" s="49">
        <v>33010000</v>
      </c>
      <c r="C88" s="34" t="s">
        <v>102</v>
      </c>
      <c r="D88" s="50"/>
      <c r="E88" s="50"/>
      <c r="F88" s="50"/>
      <c r="G88" s="51"/>
      <c r="H88" s="51"/>
      <c r="I88" s="50">
        <v>1500000</v>
      </c>
      <c r="J88" s="50">
        <v>0</v>
      </c>
      <c r="K88" s="50">
        <v>1306305</v>
      </c>
      <c r="L88" s="51">
        <f>+K88/I88*100</f>
        <v>87.087000000000003</v>
      </c>
      <c r="M88" s="49"/>
    </row>
    <row r="89" spans="1:13" s="41" customFormat="1" ht="85.5" customHeight="1" x14ac:dyDescent="0.2">
      <c r="A89" s="49"/>
      <c r="B89" s="49">
        <v>33010100</v>
      </c>
      <c r="C89" s="34" t="s">
        <v>103</v>
      </c>
      <c r="D89" s="50"/>
      <c r="E89" s="50"/>
      <c r="F89" s="50"/>
      <c r="G89" s="51"/>
      <c r="H89" s="51"/>
      <c r="I89" s="50">
        <v>1500000</v>
      </c>
      <c r="J89" s="50">
        <v>0</v>
      </c>
      <c r="K89" s="50">
        <v>1306305</v>
      </c>
      <c r="L89" s="51">
        <f>+K89/I89*100</f>
        <v>87.087000000000003</v>
      </c>
      <c r="M89" s="49"/>
    </row>
    <row r="90" spans="1:13" s="6" customFormat="1" ht="15.75" x14ac:dyDescent="0.2">
      <c r="A90" s="44"/>
      <c r="B90" s="44">
        <v>40000000</v>
      </c>
      <c r="C90" s="9" t="s">
        <v>57</v>
      </c>
      <c r="D90" s="45">
        <v>137188913</v>
      </c>
      <c r="E90" s="45">
        <v>30058431</v>
      </c>
      <c r="F90" s="45">
        <v>29905275</v>
      </c>
      <c r="G90" s="46">
        <f t="shared" si="1"/>
        <v>21.798609192274888</v>
      </c>
      <c r="H90" s="46">
        <f t="shared" ref="H90:H103" si="5">IF(E90=0,0,F90/E90*100)</f>
        <v>99.49047240689309</v>
      </c>
      <c r="I90" s="47"/>
      <c r="J90" s="47"/>
      <c r="K90" s="47"/>
      <c r="L90" s="46"/>
      <c r="M90" s="15"/>
    </row>
    <row r="91" spans="1:13" s="39" customFormat="1" ht="15.75" x14ac:dyDescent="0.2">
      <c r="A91" s="49"/>
      <c r="B91" s="49">
        <v>41000000</v>
      </c>
      <c r="C91" s="34" t="s">
        <v>58</v>
      </c>
      <c r="D91" s="50">
        <v>137188913</v>
      </c>
      <c r="E91" s="50">
        <v>30058431</v>
      </c>
      <c r="F91" s="50">
        <v>29905275</v>
      </c>
      <c r="G91" s="51">
        <f t="shared" si="1"/>
        <v>21.798609192274888</v>
      </c>
      <c r="H91" s="51">
        <f t="shared" si="5"/>
        <v>99.49047240689309</v>
      </c>
      <c r="I91" s="52"/>
      <c r="J91" s="52"/>
      <c r="K91" s="52"/>
      <c r="L91" s="64"/>
      <c r="M91" s="42"/>
    </row>
    <row r="92" spans="1:13" s="39" customFormat="1" ht="27.75" customHeight="1" x14ac:dyDescent="0.2">
      <c r="A92" s="49"/>
      <c r="B92" s="49">
        <v>41020000</v>
      </c>
      <c r="C92" s="34" t="s">
        <v>59</v>
      </c>
      <c r="D92" s="50">
        <v>22506800</v>
      </c>
      <c r="E92" s="50">
        <v>5626800</v>
      </c>
      <c r="F92" s="50">
        <v>5626800</v>
      </c>
      <c r="G92" s="51">
        <f t="shared" si="1"/>
        <v>25.000444310164038</v>
      </c>
      <c r="H92" s="51">
        <f t="shared" si="5"/>
        <v>100</v>
      </c>
      <c r="I92" s="52"/>
      <c r="J92" s="52"/>
      <c r="K92" s="52"/>
      <c r="L92" s="64"/>
      <c r="M92" s="42"/>
    </row>
    <row r="93" spans="1:13" s="39" customFormat="1" ht="15.75" x14ac:dyDescent="0.2">
      <c r="A93" s="49"/>
      <c r="B93" s="49">
        <v>41020100</v>
      </c>
      <c r="C93" s="34" t="s">
        <v>60</v>
      </c>
      <c r="D93" s="50">
        <v>22506800</v>
      </c>
      <c r="E93" s="50">
        <v>5626800</v>
      </c>
      <c r="F93" s="50">
        <v>5626800</v>
      </c>
      <c r="G93" s="51">
        <f t="shared" si="1"/>
        <v>25.000444310164038</v>
      </c>
      <c r="H93" s="51">
        <f t="shared" si="5"/>
        <v>100</v>
      </c>
      <c r="I93" s="52"/>
      <c r="J93" s="52"/>
      <c r="K93" s="52"/>
      <c r="L93" s="64"/>
      <c r="M93" s="42"/>
    </row>
    <row r="94" spans="1:13" s="39" customFormat="1" ht="31.5" x14ac:dyDescent="0.2">
      <c r="A94" s="49"/>
      <c r="B94" s="49">
        <v>41030000</v>
      </c>
      <c r="C94" s="34" t="s">
        <v>61</v>
      </c>
      <c r="D94" s="50">
        <v>110587900</v>
      </c>
      <c r="E94" s="50">
        <v>23355700</v>
      </c>
      <c r="F94" s="50">
        <v>23355700</v>
      </c>
      <c r="G94" s="51">
        <f t="shared" si="1"/>
        <v>21.119579990215929</v>
      </c>
      <c r="H94" s="51">
        <f t="shared" si="5"/>
        <v>100</v>
      </c>
      <c r="I94" s="52"/>
      <c r="J94" s="52"/>
      <c r="K94" s="52"/>
      <c r="L94" s="64"/>
      <c r="M94" s="42"/>
    </row>
    <row r="95" spans="1:13" s="39" customFormat="1" ht="31.5" x14ac:dyDescent="0.2">
      <c r="A95" s="49"/>
      <c r="B95" s="49">
        <v>41033900</v>
      </c>
      <c r="C95" s="34" t="s">
        <v>62</v>
      </c>
      <c r="D95" s="50">
        <v>110587900</v>
      </c>
      <c r="E95" s="50">
        <v>23355700</v>
      </c>
      <c r="F95" s="50">
        <v>23355700</v>
      </c>
      <c r="G95" s="51">
        <f t="shared" si="1"/>
        <v>21.119579990215929</v>
      </c>
      <c r="H95" s="51">
        <f t="shared" si="5"/>
        <v>100</v>
      </c>
      <c r="I95" s="52"/>
      <c r="J95" s="52"/>
      <c r="K95" s="52"/>
      <c r="L95" s="64"/>
      <c r="M95" s="42"/>
    </row>
    <row r="96" spans="1:13" s="39" customFormat="1" ht="31.5" x14ac:dyDescent="0.2">
      <c r="A96" s="49"/>
      <c r="B96" s="49">
        <v>41040000</v>
      </c>
      <c r="C96" s="34" t="s">
        <v>63</v>
      </c>
      <c r="D96" s="50">
        <v>2172300</v>
      </c>
      <c r="E96" s="50">
        <v>543075</v>
      </c>
      <c r="F96" s="50">
        <v>543075</v>
      </c>
      <c r="G96" s="51">
        <f t="shared" ref="G96:G103" si="6">+F96/D96*100</f>
        <v>25</v>
      </c>
      <c r="H96" s="51">
        <f t="shared" si="5"/>
        <v>100</v>
      </c>
      <c r="I96" s="52"/>
      <c r="J96" s="52"/>
      <c r="K96" s="52"/>
      <c r="L96" s="64"/>
      <c r="M96" s="42"/>
    </row>
    <row r="97" spans="1:13" s="39" customFormat="1" ht="78.75" x14ac:dyDescent="0.2">
      <c r="A97" s="49"/>
      <c r="B97" s="49">
        <v>41040200</v>
      </c>
      <c r="C97" s="34" t="s">
        <v>64</v>
      </c>
      <c r="D97" s="50">
        <v>2172300</v>
      </c>
      <c r="E97" s="50">
        <v>543075</v>
      </c>
      <c r="F97" s="50">
        <v>543075</v>
      </c>
      <c r="G97" s="51">
        <f t="shared" si="6"/>
        <v>25</v>
      </c>
      <c r="H97" s="51">
        <f t="shared" si="5"/>
        <v>100</v>
      </c>
      <c r="I97" s="52"/>
      <c r="J97" s="52"/>
      <c r="K97" s="52"/>
      <c r="L97" s="64"/>
      <c r="M97" s="42"/>
    </row>
    <row r="98" spans="1:13" s="39" customFormat="1" ht="31.5" x14ac:dyDescent="0.2">
      <c r="A98" s="49"/>
      <c r="B98" s="49">
        <v>41050000</v>
      </c>
      <c r="C98" s="34" t="s">
        <v>65</v>
      </c>
      <c r="D98" s="50">
        <v>1921913</v>
      </c>
      <c r="E98" s="50">
        <v>532856</v>
      </c>
      <c r="F98" s="50">
        <v>379700</v>
      </c>
      <c r="G98" s="51">
        <f t="shared" si="6"/>
        <v>19.756357337715077</v>
      </c>
      <c r="H98" s="51">
        <f t="shared" si="5"/>
        <v>71.257525485309344</v>
      </c>
      <c r="I98" s="52"/>
      <c r="J98" s="52"/>
      <c r="K98" s="52"/>
      <c r="L98" s="64"/>
      <c r="M98" s="42"/>
    </row>
    <row r="99" spans="1:13" s="39" customFormat="1" ht="47.25" x14ac:dyDescent="0.2">
      <c r="A99" s="49"/>
      <c r="B99" s="49">
        <v>41051000</v>
      </c>
      <c r="C99" s="34" t="s">
        <v>66</v>
      </c>
      <c r="D99" s="50">
        <v>1176200</v>
      </c>
      <c r="E99" s="50">
        <v>266000</v>
      </c>
      <c r="F99" s="50">
        <v>157700</v>
      </c>
      <c r="G99" s="51">
        <f t="shared" si="6"/>
        <v>13.407583744261181</v>
      </c>
      <c r="H99" s="51">
        <f t="shared" si="5"/>
        <v>59.285714285714285</v>
      </c>
      <c r="I99" s="52"/>
      <c r="J99" s="52"/>
      <c r="K99" s="52"/>
      <c r="L99" s="64"/>
      <c r="M99" s="42"/>
    </row>
    <row r="100" spans="1:13" s="39" customFormat="1" ht="63" x14ac:dyDescent="0.2">
      <c r="A100" s="49"/>
      <c r="B100" s="49">
        <v>41051200</v>
      </c>
      <c r="C100" s="34" t="s">
        <v>67</v>
      </c>
      <c r="D100" s="50">
        <v>301713</v>
      </c>
      <c r="E100" s="50">
        <v>44856</v>
      </c>
      <c r="F100" s="50">
        <v>0</v>
      </c>
      <c r="G100" s="51">
        <f t="shared" si="6"/>
        <v>0</v>
      </c>
      <c r="H100" s="51">
        <f t="shared" si="5"/>
        <v>0</v>
      </c>
      <c r="I100" s="52"/>
      <c r="J100" s="52"/>
      <c r="K100" s="52"/>
      <c r="L100" s="64"/>
      <c r="M100" s="42"/>
    </row>
    <row r="101" spans="1:13" s="39" customFormat="1" ht="63" x14ac:dyDescent="0.2">
      <c r="A101" s="49"/>
      <c r="B101" s="49">
        <v>41055000</v>
      </c>
      <c r="C101" s="34" t="s">
        <v>68</v>
      </c>
      <c r="D101" s="50">
        <v>444000</v>
      </c>
      <c r="E101" s="50">
        <v>222000</v>
      </c>
      <c r="F101" s="50">
        <v>222000</v>
      </c>
      <c r="G101" s="51">
        <f t="shared" si="6"/>
        <v>50</v>
      </c>
      <c r="H101" s="51">
        <f t="shared" si="5"/>
        <v>100</v>
      </c>
      <c r="I101" s="52"/>
      <c r="J101" s="52"/>
      <c r="K101" s="52"/>
      <c r="L101" s="64"/>
      <c r="M101" s="42"/>
    </row>
    <row r="102" spans="1:13" s="63" customFormat="1" ht="15.75" x14ac:dyDescent="0.2">
      <c r="A102" s="86" t="s">
        <v>69</v>
      </c>
      <c r="B102" s="86"/>
      <c r="C102" s="86"/>
      <c r="D102" s="59">
        <v>147758000</v>
      </c>
      <c r="E102" s="59">
        <v>29819907</v>
      </c>
      <c r="F102" s="59">
        <v>33714023.659999996</v>
      </c>
      <c r="G102" s="60">
        <f t="shared" si="6"/>
        <v>22.817054684010337</v>
      </c>
      <c r="H102" s="60">
        <f t="shared" si="5"/>
        <v>113.05878204113782</v>
      </c>
      <c r="I102" s="61">
        <v>5620000</v>
      </c>
      <c r="J102" s="61"/>
      <c r="K102" s="61">
        <v>2076993.56</v>
      </c>
      <c r="L102" s="60">
        <f>+K102/I102*100</f>
        <v>36.957180782918151</v>
      </c>
      <c r="M102" s="62"/>
    </row>
    <row r="103" spans="1:13" s="63" customFormat="1" ht="15.75" x14ac:dyDescent="0.2">
      <c r="A103" s="86" t="s">
        <v>70</v>
      </c>
      <c r="B103" s="86"/>
      <c r="C103" s="86"/>
      <c r="D103" s="59">
        <v>284946913</v>
      </c>
      <c r="E103" s="59">
        <v>59878338</v>
      </c>
      <c r="F103" s="59">
        <v>63619298.659999996</v>
      </c>
      <c r="G103" s="60">
        <f t="shared" si="6"/>
        <v>22.326719735335402</v>
      </c>
      <c r="H103" s="60">
        <f t="shared" si="5"/>
        <v>106.24760269732269</v>
      </c>
      <c r="I103" s="61">
        <v>5620000</v>
      </c>
      <c r="J103" s="61"/>
      <c r="K103" s="61">
        <v>2076993.56</v>
      </c>
      <c r="L103" s="60">
        <f>+K103/I103*100</f>
        <v>36.957180782918151</v>
      </c>
      <c r="M103" s="62"/>
    </row>
    <row r="104" spans="1:13" x14ac:dyDescent="0.2">
      <c r="I104" s="13"/>
      <c r="J104" s="13"/>
      <c r="K104" s="13"/>
      <c r="L104" s="13"/>
    </row>
  </sheetData>
  <mergeCells count="21">
    <mergeCell ref="A2:K2"/>
    <mergeCell ref="A7:A8"/>
    <mergeCell ref="I7:I8"/>
    <mergeCell ref="J7:J8"/>
    <mergeCell ref="K7:K8"/>
    <mergeCell ref="A102:C102"/>
    <mergeCell ref="A103:C103"/>
    <mergeCell ref="B3:M3"/>
    <mergeCell ref="D5:F5"/>
    <mergeCell ref="D7:D8"/>
    <mergeCell ref="E7:E8"/>
    <mergeCell ref="F7:F8"/>
    <mergeCell ref="H7:H8"/>
    <mergeCell ref="G7:G8"/>
    <mergeCell ref="M7:M8"/>
    <mergeCell ref="L7:L8"/>
    <mergeCell ref="B9:L9"/>
    <mergeCell ref="B6:B8"/>
    <mergeCell ref="C6:C8"/>
    <mergeCell ref="D6:H6"/>
    <mergeCell ref="I6:L6"/>
  </mergeCells>
  <pageMargins left="3.937007874015748E-2" right="3.937007874015748E-2" top="0.39370078740157483" bottom="0.39370078740157483" header="0" footer="0"/>
  <pageSetup paperSize="9" scale="80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ВИДАТКИ</vt:lpstr>
      <vt:lpstr>ДОХОДИ</vt:lpstr>
      <vt:lpstr>ВИДАТКИ!Заголовки_для_друку</vt:lpstr>
      <vt:lpstr>ДОХОДИ!Заголовки_для_друку</vt:lpstr>
    </vt:vector>
  </TitlesOfParts>
  <Company>Інститут Модернізації та Змісту освіти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VINGA-1</dc:creator>
  <cp:lastModifiedBy>VINGA-1</cp:lastModifiedBy>
  <cp:lastPrinted>2021-04-12T10:08:06Z</cp:lastPrinted>
  <dcterms:created xsi:type="dcterms:W3CDTF">2021-04-12T05:30:00Z</dcterms:created>
  <dcterms:modified xsi:type="dcterms:W3CDTF">2021-04-12T10:54:16Z</dcterms:modified>
</cp:coreProperties>
</file>