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БЮДЖЕТ 2023\звіт за 2022 рік\"/>
    </mc:Choice>
  </mc:AlternateContent>
  <bookViews>
    <workbookView xWindow="0" yWindow="0" windowWidth="21570" windowHeight="10035"/>
  </bookViews>
  <sheets>
    <sheet name="ВИДАТКИ" sheetId="2" r:id="rId1"/>
    <sheet name="ДОХОДИ" sheetId="1" r:id="rId2"/>
  </sheets>
  <definedNames>
    <definedName name="_xlnm.Print_Titles" localSheetId="0">ВИДАТКИ!$5:$7</definedName>
    <definedName name="_xlnm.Print_Titles" localSheetId="1">ДОХОДИ!$6:$8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80" i="2" s="1"/>
  <c r="H12" i="2"/>
  <c r="H80" i="2" s="1"/>
  <c r="J23" i="2"/>
  <c r="I23" i="2"/>
  <c r="H23" i="2"/>
  <c r="J75" i="2"/>
  <c r="J77" i="2"/>
  <c r="J78" i="2"/>
  <c r="J79" i="2"/>
  <c r="I77" i="2"/>
  <c r="H77" i="2"/>
  <c r="I71" i="2"/>
  <c r="H71" i="2"/>
  <c r="J73" i="2"/>
  <c r="I56" i="2"/>
  <c r="H56" i="2"/>
  <c r="J57" i="2"/>
  <c r="J58" i="2"/>
  <c r="J59" i="2"/>
  <c r="J60" i="2"/>
  <c r="J61" i="2"/>
  <c r="J62" i="2"/>
  <c r="J63" i="2"/>
  <c r="J64" i="2"/>
  <c r="I50" i="2"/>
  <c r="H50" i="2"/>
  <c r="J52" i="2"/>
  <c r="J47" i="2"/>
  <c r="I46" i="2"/>
  <c r="H46" i="2"/>
  <c r="I30" i="2"/>
  <c r="H30" i="2"/>
  <c r="J30" i="2" s="1"/>
  <c r="J38" i="2"/>
  <c r="J29" i="2"/>
  <c r="J20" i="2"/>
  <c r="J19" i="2"/>
  <c r="E71" i="2"/>
  <c r="D71" i="2"/>
  <c r="C71" i="2"/>
  <c r="D56" i="2"/>
  <c r="E56" i="2"/>
  <c r="C56" i="2"/>
  <c r="D50" i="2"/>
  <c r="E50" i="2"/>
  <c r="C50" i="2"/>
  <c r="D46" i="2"/>
  <c r="E46" i="2"/>
  <c r="C46" i="2"/>
  <c r="D12" i="2"/>
  <c r="E12" i="2"/>
  <c r="C12" i="2"/>
  <c r="D9" i="2"/>
  <c r="E9" i="2"/>
  <c r="J12" i="2" l="1"/>
  <c r="L108" i="1"/>
  <c r="L111" i="1"/>
  <c r="L99" i="1"/>
  <c r="L100" i="1"/>
  <c r="J96" i="1"/>
  <c r="K96" i="1"/>
  <c r="K95" i="1" s="1"/>
  <c r="L96" i="1"/>
  <c r="I96" i="1"/>
  <c r="J95" i="1"/>
  <c r="I95" i="1"/>
  <c r="J99" i="1"/>
  <c r="K99" i="1"/>
  <c r="I99" i="1"/>
  <c r="J100" i="1"/>
  <c r="K100" i="1"/>
  <c r="I100" i="1"/>
  <c r="J108" i="1"/>
  <c r="K108" i="1"/>
  <c r="I108" i="1"/>
  <c r="L112" i="1"/>
  <c r="E38" i="1"/>
  <c r="F38" i="1"/>
  <c r="D38" i="1"/>
  <c r="F100" i="1"/>
  <c r="D100" i="1"/>
  <c r="E105" i="1"/>
  <c r="F105" i="1"/>
  <c r="D105" i="1"/>
  <c r="D17" i="1"/>
  <c r="E108" i="1"/>
  <c r="E100" i="1" s="1"/>
  <c r="F108" i="1"/>
  <c r="D108" i="1"/>
  <c r="H112" i="1"/>
  <c r="G112" i="1"/>
  <c r="L88" i="1" l="1"/>
  <c r="K89" i="1"/>
  <c r="H47" i="1"/>
  <c r="H106" i="1"/>
  <c r="G106" i="1"/>
  <c r="H51" i="1"/>
  <c r="G51" i="1"/>
  <c r="H46" i="1"/>
  <c r="H14" i="1"/>
  <c r="J65" i="2" l="1"/>
  <c r="J74" i="2"/>
  <c r="J71" i="2"/>
  <c r="J56" i="2"/>
  <c r="J48" i="2"/>
  <c r="J46" i="2" s="1"/>
  <c r="J50" i="2"/>
  <c r="G71" i="2" l="1"/>
  <c r="D77" i="2"/>
  <c r="E77" i="2"/>
  <c r="C77" i="2"/>
  <c r="G72" i="2"/>
  <c r="G74" i="2"/>
  <c r="G76" i="2"/>
  <c r="F72" i="2"/>
  <c r="F74" i="2"/>
  <c r="F76" i="2"/>
  <c r="G79" i="2"/>
  <c r="F79" i="2"/>
  <c r="G64" i="2"/>
  <c r="G67" i="2"/>
  <c r="G69" i="2"/>
  <c r="F64" i="2"/>
  <c r="F67" i="2"/>
  <c r="F69" i="2"/>
  <c r="D39" i="2"/>
  <c r="E39" i="2"/>
  <c r="C39" i="2"/>
  <c r="G45" i="2"/>
  <c r="F45" i="2"/>
  <c r="D30" i="2"/>
  <c r="E30" i="2"/>
  <c r="C30" i="2"/>
  <c r="G31" i="2"/>
  <c r="G32" i="2"/>
  <c r="G33" i="2"/>
  <c r="G34" i="2"/>
  <c r="G35" i="2"/>
  <c r="G36" i="2"/>
  <c r="F31" i="2"/>
  <c r="F32" i="2"/>
  <c r="F33" i="2"/>
  <c r="F34" i="2"/>
  <c r="F35" i="2"/>
  <c r="F36" i="2"/>
  <c r="G16" i="2"/>
  <c r="F16" i="2"/>
  <c r="M100" i="1"/>
  <c r="L113" i="1"/>
  <c r="J62" i="1"/>
  <c r="K62" i="1"/>
  <c r="I62" i="1"/>
  <c r="G35" i="1"/>
  <c r="H35" i="1"/>
  <c r="H36" i="1"/>
  <c r="G36" i="1"/>
  <c r="H28" i="1"/>
  <c r="H114" i="1"/>
  <c r="G114" i="1"/>
  <c r="H78" i="1"/>
  <c r="G78" i="1"/>
  <c r="E73" i="1"/>
  <c r="F73" i="1"/>
  <c r="D73" i="1"/>
  <c r="E34" i="1"/>
  <c r="F34" i="1"/>
  <c r="D34" i="1"/>
  <c r="F32" i="1"/>
  <c r="E32" i="1"/>
  <c r="D32" i="1"/>
  <c r="F30" i="1"/>
  <c r="E30" i="1"/>
  <c r="D30" i="1"/>
  <c r="F27" i="1"/>
  <c r="E27" i="1"/>
  <c r="H27" i="1" s="1"/>
  <c r="D27" i="1"/>
  <c r="F25" i="1"/>
  <c r="E25" i="1"/>
  <c r="D25" i="1"/>
  <c r="F23" i="1"/>
  <c r="E23" i="1"/>
  <c r="D23" i="1"/>
  <c r="F17" i="1"/>
  <c r="E17" i="1"/>
  <c r="E29" i="1" l="1"/>
  <c r="F29" i="1"/>
  <c r="D29" i="1"/>
  <c r="F71" i="2"/>
  <c r="J40" i="2"/>
  <c r="J41" i="2"/>
  <c r="J42" i="2"/>
  <c r="J43" i="2"/>
  <c r="J10" i="2"/>
  <c r="D23" i="2"/>
  <c r="E23" i="2"/>
  <c r="C23" i="2"/>
  <c r="F53" i="2"/>
  <c r="G53" i="2"/>
  <c r="E75" i="1"/>
  <c r="H75" i="1" s="1"/>
  <c r="F75" i="1"/>
  <c r="D75" i="1"/>
  <c r="H13" i="1"/>
  <c r="H15" i="1"/>
  <c r="H16" i="1"/>
  <c r="H17" i="1"/>
  <c r="H18" i="1"/>
  <c r="H21" i="1"/>
  <c r="H22" i="1"/>
  <c r="H25" i="1"/>
  <c r="H26" i="1"/>
  <c r="H30" i="1"/>
  <c r="H31" i="1"/>
  <c r="H32" i="1"/>
  <c r="H33" i="1"/>
  <c r="H34" i="1"/>
  <c r="H39" i="1"/>
  <c r="H40" i="1"/>
  <c r="H41" i="1"/>
  <c r="H42" i="1"/>
  <c r="H43" i="1"/>
  <c r="H44" i="1"/>
  <c r="H45" i="1"/>
  <c r="H48" i="1"/>
  <c r="H53" i="1"/>
  <c r="H54" i="1"/>
  <c r="H55" i="1"/>
  <c r="H64" i="1"/>
  <c r="H65" i="1"/>
  <c r="H69" i="1"/>
  <c r="H70" i="1"/>
  <c r="H71" i="1"/>
  <c r="H72" i="1"/>
  <c r="H73" i="1"/>
  <c r="H74" i="1"/>
  <c r="H76" i="1"/>
  <c r="H77" i="1"/>
  <c r="H81" i="1"/>
  <c r="H83" i="1"/>
  <c r="H91" i="1"/>
  <c r="H92" i="1"/>
  <c r="H93" i="1"/>
  <c r="H94" i="1"/>
  <c r="H102" i="1"/>
  <c r="H104" i="1"/>
  <c r="H107" i="1"/>
  <c r="H109" i="1"/>
  <c r="H110" i="1"/>
  <c r="G13" i="1"/>
  <c r="G14" i="1"/>
  <c r="G15" i="1"/>
  <c r="G16" i="1"/>
  <c r="G17" i="1"/>
  <c r="G18" i="1"/>
  <c r="G21" i="1"/>
  <c r="G22" i="1"/>
  <c r="G25" i="1"/>
  <c r="G26" i="1"/>
  <c r="G27" i="1"/>
  <c r="G28" i="1"/>
  <c r="G30" i="1"/>
  <c r="G31" i="1"/>
  <c r="G32" i="1"/>
  <c r="G33" i="1"/>
  <c r="G34" i="1"/>
  <c r="G39" i="1"/>
  <c r="G40" i="1"/>
  <c r="G41" i="1"/>
  <c r="G42" i="1"/>
  <c r="G43" i="1"/>
  <c r="G44" i="1"/>
  <c r="G45" i="1"/>
  <c r="G46" i="1"/>
  <c r="G48" i="1"/>
  <c r="G53" i="1"/>
  <c r="G54" i="1"/>
  <c r="G55" i="1"/>
  <c r="G64" i="1"/>
  <c r="G65" i="1"/>
  <c r="G69" i="1"/>
  <c r="G70" i="1"/>
  <c r="G71" i="1"/>
  <c r="G72" i="1"/>
  <c r="G73" i="1"/>
  <c r="G74" i="1"/>
  <c r="G76" i="1"/>
  <c r="G77" i="1"/>
  <c r="G81" i="1"/>
  <c r="G83" i="1"/>
  <c r="G102" i="1"/>
  <c r="G104" i="1"/>
  <c r="G107" i="1"/>
  <c r="G109" i="1"/>
  <c r="G110" i="1"/>
  <c r="J57" i="1"/>
  <c r="J56" i="1" s="1"/>
  <c r="J10" i="1" s="1"/>
  <c r="K57" i="1"/>
  <c r="K56" i="1" s="1"/>
  <c r="K10" i="1" s="1"/>
  <c r="I57" i="1"/>
  <c r="I56" i="1" s="1"/>
  <c r="I10" i="1" s="1"/>
  <c r="J80" i="1"/>
  <c r="J79" i="1" s="1"/>
  <c r="K80" i="1"/>
  <c r="K79" i="1" s="1"/>
  <c r="I80" i="1"/>
  <c r="I79" i="1" s="1"/>
  <c r="J85" i="1"/>
  <c r="J84" i="1" s="1"/>
  <c r="K85" i="1"/>
  <c r="K84" i="1" s="1"/>
  <c r="I85" i="1"/>
  <c r="I84" i="1" s="1"/>
  <c r="I61" i="1" s="1"/>
  <c r="J91" i="1"/>
  <c r="K91" i="1"/>
  <c r="I91" i="1"/>
  <c r="E103" i="1"/>
  <c r="F103" i="1"/>
  <c r="G103" i="1" s="1"/>
  <c r="D103" i="1"/>
  <c r="E101" i="1"/>
  <c r="F101" i="1"/>
  <c r="D101" i="1"/>
  <c r="E80" i="1"/>
  <c r="E79" i="1" s="1"/>
  <c r="F80" i="1"/>
  <c r="F79" i="1" s="1"/>
  <c r="D80" i="1"/>
  <c r="D79" i="1" s="1"/>
  <c r="E68" i="1"/>
  <c r="E67" i="1" s="1"/>
  <c r="F68" i="1"/>
  <c r="F67" i="1" s="1"/>
  <c r="D68" i="1"/>
  <c r="D67" i="1" s="1"/>
  <c r="E63" i="1"/>
  <c r="E62" i="1" s="1"/>
  <c r="F63" i="1"/>
  <c r="F62" i="1" s="1"/>
  <c r="D63" i="1"/>
  <c r="D62" i="1" s="1"/>
  <c r="E52" i="1"/>
  <c r="F52" i="1"/>
  <c r="D52" i="1"/>
  <c r="E49" i="1"/>
  <c r="F49" i="1"/>
  <c r="D49" i="1"/>
  <c r="E20" i="1"/>
  <c r="E19" i="1" s="1"/>
  <c r="F20" i="1"/>
  <c r="F19" i="1" s="1"/>
  <c r="D20" i="1"/>
  <c r="D19" i="1" s="1"/>
  <c r="E12" i="1"/>
  <c r="E11" i="1" s="1"/>
  <c r="F12" i="1"/>
  <c r="F11" i="1" s="1"/>
  <c r="D12" i="1"/>
  <c r="D11" i="1" s="1"/>
  <c r="J61" i="1" l="1"/>
  <c r="G49" i="1"/>
  <c r="K61" i="1"/>
  <c r="L61" i="1" s="1"/>
  <c r="H49" i="1"/>
  <c r="G11" i="1"/>
  <c r="H19" i="1"/>
  <c r="G19" i="1"/>
  <c r="G108" i="1"/>
  <c r="G105" i="1"/>
  <c r="H101" i="1"/>
  <c r="G79" i="1"/>
  <c r="H62" i="1"/>
  <c r="H52" i="1"/>
  <c r="H105" i="1"/>
  <c r="G29" i="1"/>
  <c r="G68" i="1"/>
  <c r="H79" i="1"/>
  <c r="H108" i="1"/>
  <c r="H29" i="1"/>
  <c r="G62" i="1"/>
  <c r="H68" i="1"/>
  <c r="G101" i="1"/>
  <c r="H103" i="1"/>
  <c r="G38" i="1"/>
  <c r="H38" i="1"/>
  <c r="H11" i="1"/>
  <c r="G75" i="1"/>
  <c r="G52" i="1"/>
  <c r="H63" i="1"/>
  <c r="G63" i="1"/>
  <c r="H80" i="1"/>
  <c r="H20" i="1"/>
  <c r="H12" i="1"/>
  <c r="G80" i="1"/>
  <c r="G20" i="1"/>
  <c r="G12" i="1"/>
  <c r="D61" i="1"/>
  <c r="E37" i="1"/>
  <c r="F37" i="1"/>
  <c r="F10" i="1" s="1"/>
  <c r="D99" i="1"/>
  <c r="D37" i="1"/>
  <c r="D10" i="1" s="1"/>
  <c r="J116" i="1"/>
  <c r="J115" i="1"/>
  <c r="I116" i="1"/>
  <c r="I115" i="1"/>
  <c r="K116" i="1" l="1"/>
  <c r="L116" i="1" s="1"/>
  <c r="K115" i="1"/>
  <c r="L115" i="1" s="1"/>
  <c r="H37" i="1"/>
  <c r="E10" i="1"/>
  <c r="H10" i="1" s="1"/>
  <c r="E99" i="1"/>
  <c r="H100" i="1"/>
  <c r="F99" i="1"/>
  <c r="G99" i="1" s="1"/>
  <c r="G100" i="1"/>
  <c r="G37" i="1"/>
  <c r="E61" i="1"/>
  <c r="H67" i="1"/>
  <c r="F61" i="1"/>
  <c r="G61" i="1" s="1"/>
  <c r="G67" i="1"/>
  <c r="D116" i="1"/>
  <c r="D115" i="1"/>
  <c r="J18" i="2"/>
  <c r="J14" i="2"/>
  <c r="J13" i="2"/>
  <c r="I9" i="2"/>
  <c r="I39" i="2"/>
  <c r="H39" i="2"/>
  <c r="H9" i="2"/>
  <c r="G78" i="2"/>
  <c r="F78" i="2"/>
  <c r="G70" i="2"/>
  <c r="F70" i="2"/>
  <c r="G52" i="2"/>
  <c r="F52" i="2"/>
  <c r="G49" i="2"/>
  <c r="F49" i="2"/>
  <c r="G48" i="2"/>
  <c r="F48" i="2"/>
  <c r="G44" i="2"/>
  <c r="F44" i="2"/>
  <c r="G43" i="2"/>
  <c r="F43" i="2"/>
  <c r="G42" i="2"/>
  <c r="F42" i="2"/>
  <c r="G41" i="2"/>
  <c r="F41" i="2"/>
  <c r="G40" i="2"/>
  <c r="F40" i="2"/>
  <c r="G38" i="2"/>
  <c r="F38" i="2"/>
  <c r="G37" i="2"/>
  <c r="F37" i="2"/>
  <c r="G29" i="2"/>
  <c r="F29" i="2"/>
  <c r="G28" i="2"/>
  <c r="F28" i="2"/>
  <c r="G27" i="2"/>
  <c r="F27" i="2"/>
  <c r="G26" i="2"/>
  <c r="F26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7" i="2"/>
  <c r="F17" i="2"/>
  <c r="G15" i="2"/>
  <c r="F15" i="2"/>
  <c r="G14" i="2"/>
  <c r="F14" i="2"/>
  <c r="G13" i="2"/>
  <c r="F13" i="2"/>
  <c r="G11" i="2"/>
  <c r="F11" i="2"/>
  <c r="G10" i="2"/>
  <c r="F10" i="2"/>
  <c r="C9" i="2"/>
  <c r="L97" i="1"/>
  <c r="L95" i="1"/>
  <c r="L91" i="1"/>
  <c r="L86" i="1"/>
  <c r="L85" i="1"/>
  <c r="L84" i="1"/>
  <c r="G10" i="1"/>
  <c r="E116" i="1" l="1"/>
  <c r="E115" i="1"/>
  <c r="J9" i="2"/>
  <c r="C80" i="2"/>
  <c r="D80" i="2"/>
  <c r="E80" i="2"/>
  <c r="F46" i="2"/>
  <c r="J39" i="2"/>
  <c r="G9" i="2"/>
  <c r="G77" i="2"/>
  <c r="G39" i="2"/>
  <c r="G23" i="2"/>
  <c r="G12" i="2"/>
  <c r="H61" i="1"/>
  <c r="F115" i="1"/>
  <c r="G115" i="1" s="1"/>
  <c r="F116" i="1"/>
  <c r="H116" i="1" s="1"/>
  <c r="H99" i="1"/>
  <c r="G30" i="2"/>
  <c r="G56" i="2"/>
  <c r="F9" i="2"/>
  <c r="F39" i="2"/>
  <c r="G46" i="2"/>
  <c r="G50" i="2"/>
  <c r="F12" i="2"/>
  <c r="F23" i="2"/>
  <c r="F30" i="2"/>
  <c r="F50" i="2"/>
  <c r="F56" i="2"/>
  <c r="F77" i="2"/>
  <c r="G116" i="1" l="1"/>
  <c r="H115" i="1"/>
  <c r="J80" i="2"/>
  <c r="G80" i="2"/>
  <c r="F80" i="2"/>
</calcChain>
</file>

<file path=xl/sharedStrings.xml><?xml version="1.0" encoding="utf-8"?>
<sst xmlns="http://schemas.openxmlformats.org/spreadsheetml/2006/main" count="260" uniqueCount="234">
  <si>
    <t>грн.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</si>
  <si>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</si>
  <si>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</si>
  <si>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</si>
  <si>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</si>
  <si>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</si>
  <si>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</si>
  <si>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</si>
  <si>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</si>
  <si>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</si>
  <si>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</si>
  <si>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</si>
  <si>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</si>
  <si>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</si>
  <si>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</si>
  <si>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</si>
  <si>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</si>
  <si>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</si>
  <si>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</si>
  <si>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</si>
  <si>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</si>
  <si>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</si>
  <si>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</si>
  <si>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</si>
  <si>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</si>
  <si>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</si>
  <si>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</si>
  <si>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</si>
  <si>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</si>
  <si>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</si>
  <si>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</si>
  <si>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</si>
  <si>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</si>
  <si>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</si>
  <si>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</si>
  <si>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</si>
  <si>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</si>
  <si>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</si>
  <si>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</si>
  <si>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</si>
  <si>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</si>
  <si>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</si>
  <si>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</si>
  <si>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</si>
  <si>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</si>
  <si>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</si>
  <si>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</si>
  <si>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</si>
  <si>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</si>
  <si>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</si>
  <si>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</si>
  <si>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</si>
  <si>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</si>
  <si>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</si>
  <si>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</si>
  <si>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</si>
  <si>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</si>
  <si>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</si>
  <si>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</si>
  <si>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</si>
  <si>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</si>
  <si>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</si>
  <si>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</si>
  <si>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</si>
  <si>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</si>
  <si>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без урахування трансферт</t>
  </si>
  <si>
    <t>Код бюджетної кластфікації</t>
  </si>
  <si>
    <t>Найменування</t>
  </si>
  <si>
    <t>Загальний фонд</t>
  </si>
  <si>
    <t>ДОХОДИ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</si>
  <si>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</si>
  <si>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</si>
  <si>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</si>
  <si>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</si>
  <si>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</si>
  <si>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</si>
  <si>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</si>
  <si>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</si>
  <si>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</si>
  <si>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</si>
  <si>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</si>
  <si>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</si>
  <si>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</si>
  <si>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</si>
  <si>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</si>
  <si>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</si>
  <si>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</si>
  <si>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</si>
  <si>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 xml:space="preserve">Затверджено на рік з урахуванням змін </t>
  </si>
  <si>
    <t xml:space="preserve">Затверджено на звітний період з урахуванням змін </t>
  </si>
  <si>
    <t>Виконано за звітний період (рік)</t>
  </si>
  <si>
    <t>Відсоток виконання до затверджено плану на рік з урахуванням змін</t>
  </si>
  <si>
    <t>Відсоток виконання до затверджено плану на звітній період з урахуванням змін</t>
  </si>
  <si>
    <t xml:space="preserve">Найменування </t>
  </si>
  <si>
    <t>Код бюджетної класифікації</t>
  </si>
  <si>
    <t>програмної класифікації видатків та кредитування місцевих бюджетів</t>
  </si>
  <si>
    <t>Державне управлiння</t>
  </si>
  <si>
    <t>0100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</si>
  <si>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</si>
  <si>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</si>
  <si>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</si>
  <si>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</si>
  <si>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Освіта</t>
  </si>
  <si>
    <t>1000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</si>
  <si>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</si>
  <si>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</si>
  <si>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</si>
  <si>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</si>
  <si>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1010</t>
  </si>
  <si>
    <t>1021</t>
  </si>
  <si>
    <t>1031</t>
  </si>
  <si>
    <t>1070</t>
  </si>
  <si>
    <t>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</si>
  <si>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</si>
  <si>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</si>
  <si>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</si>
  <si>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</si>
  <si>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1141</t>
  </si>
  <si>
    <t>1151</t>
  </si>
  <si>
    <t>1152</t>
  </si>
  <si>
    <t>1200</t>
  </si>
  <si>
    <t>Охорона здоров`я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</si>
  <si>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</si>
  <si>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</si>
  <si>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Первинна медична допомога населенню, що надається фельдшерськими, фельдшерсько-акушерськими пунктами</t>
  </si>
  <si>
    <t>Первинна медична допомога населенню, що надається амбулаторно-поліклінічними закладами (відділеннями)</t>
  </si>
  <si>
    <t>Забезпечення діяльності інших закладів у сфері охорони здоров`я</t>
  </si>
  <si>
    <t>Інші програми та заходи у сфері охорони здоров`я</t>
  </si>
  <si>
    <t>Соціальний захист та соціальне забезпечення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</si>
  <si>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</si>
  <si>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</si>
  <si>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2010</t>
  </si>
  <si>
    <t>2111</t>
  </si>
  <si>
    <t>2112</t>
  </si>
  <si>
    <t>2113</t>
  </si>
  <si>
    <t>2151</t>
  </si>
  <si>
    <t>2152</t>
  </si>
  <si>
    <t>3241</t>
  </si>
  <si>
    <t>3242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</si>
  <si>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</si>
  <si>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</si>
  <si>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</si>
  <si>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</si>
  <si>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Фінансова підтримка кінематографії</t>
  </si>
  <si>
    <t>Забезпечення діяльності інших закладів в галузі культури і мистецтва</t>
  </si>
  <si>
    <t>Фiзична культура i спорт</t>
  </si>
  <si>
    <t>Утримання та навчально-тренувальна робота комунальних дитячо-юнацьких спортивних шкіл</t>
  </si>
  <si>
    <t>Утримання та фінансова підтримка спортивних споруд</t>
  </si>
  <si>
    <t>Житлово-комунальне господарство</t>
  </si>
  <si>
    <t>Організація благоустрою населених пунктів</t>
  </si>
  <si>
    <t>Економічна діяльність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</si>
  <si>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</si>
  <si>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</si>
  <si>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</si>
  <si>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</si>
  <si>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Міжбюджетні трансферти</t>
  </si>
  <si>
    <t>Інші субвенції з місцевого бюджету</t>
  </si>
  <si>
    <t>4000</t>
  </si>
  <si>
    <t>4030</t>
  </si>
  <si>
    <t>4040</t>
  </si>
  <si>
    <t>4060</t>
  </si>
  <si>
    <t>4070</t>
  </si>
  <si>
    <t>4081</t>
  </si>
  <si>
    <t>5000</t>
  </si>
  <si>
    <t>5031</t>
  </si>
  <si>
    <t>5041</t>
  </si>
  <si>
    <t>6000</t>
  </si>
  <si>
    <t>6030</t>
  </si>
  <si>
    <t>7000</t>
  </si>
  <si>
    <t>7461</t>
  </si>
  <si>
    <t>7622</t>
  </si>
  <si>
    <t>7693</t>
  </si>
  <si>
    <t>9000</t>
  </si>
  <si>
    <t>9770</t>
  </si>
  <si>
    <t>Реалізація інших заходів щодо соціально-економічного розвитку територій</t>
  </si>
  <si>
    <t>7370</t>
  </si>
  <si>
    <t>ВИДАТКИ</t>
  </si>
  <si>
    <t>Рентна плата за спеціальне використання води водних об`єктів місцевого значення</t>
  </si>
  <si>
    <t>Рентна плата за спеціальне використання води </t>
  </si>
  <si>
    <t>Рентна плата за користування надрами місцевого значення</t>
  </si>
  <si>
    <t>Туристичний збір, сплачений юридичними особами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</si>
  <si>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</si>
  <si>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</si>
  <si>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</si>
  <si>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</si>
  <si>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</si>
  <si>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Надходження бюджетних установ від реалізації в установленому порядку майна (крім нерухомого майна) 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</si>
  <si>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</si>
  <si>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Сприяння розвитку малого та середнього підприємництва</t>
  </si>
  <si>
    <t>Заходи із запобігання та ліквідації надзвичайних ситуацій та наслідків стихійного лиха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</si>
  <si>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</si>
  <si>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</si>
  <si>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</si>
  <si>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Резервний фонд місцевого бюджету</t>
  </si>
  <si>
    <t>Інша діяльність</t>
  </si>
  <si>
    <t>Природоохоронні заходи за рахунок цільових фондів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</si>
  <si>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</si>
  <si>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</si>
  <si>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Субвенція з місцевого бюджету на закупівлю опорними закладами охорони здоров`я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</si>
  <si>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</si>
  <si>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</si>
  <si>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залишку коштів відп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</si>
  <si>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</si>
  <si>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</si>
  <si>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3090</t>
  </si>
  <si>
    <t>3160</t>
  </si>
  <si>
    <t>Організація та проведення громадських робіт</t>
  </si>
  <si>
    <t>Інші заходи в галузі культури і мистецтва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</si>
  <si>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</si>
  <si>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</si>
  <si>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</si>
  <si>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</si>
  <si>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за рахунок інших субвенцій з державного бюджету</t>
  </si>
  <si>
    <t>Утримання та розвиток автомобільних доріг та дорожньої інфраструктури за рахунок субвенції з державного бюджету</t>
  </si>
  <si>
    <t>УСЬОГО</t>
  </si>
  <si>
    <t>Інші дотації з місцевого бюджету</t>
  </si>
  <si>
    <t>Транспортний податок з фізичних осіб </t>
  </si>
  <si>
    <t>6,2 раза</t>
  </si>
  <si>
    <t>Звіт про виконання  бюджету Жовківської  об'єднаної територіальної громади за 2022 рік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</si>
  <si>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</si>
  <si>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>Субвенція з місцевого бюджету на компенсацію різниці в тарифах на теплову енергію, послуги з постачання теплової енергії та постачання гарячої води згідно із Законом України `Про особливості регулювання відносин на ринку природного газу та у сфері теплопо</t>
  </si>
  <si>
    <t>2,2 раза</t>
  </si>
  <si>
    <t>10,1 раза</t>
  </si>
  <si>
    <t>6,6 раза</t>
  </si>
  <si>
    <t>Звіт про виконання  бюджету Жовківської  об'єднаної територіальної громади за  2022 рік</t>
  </si>
  <si>
    <t>Проведення навчально-тренувальних зборів і змагань з олімпійських видів спорту</t>
  </si>
  <si>
    <t>Забезпечення діяльності водопровідно-каналізаційного господарства</t>
  </si>
  <si>
    <t>Здійснення заходів із землеустрою</t>
  </si>
  <si>
    <t>Заходи та роботи з мобілізаційної підготовки місцевого значення</t>
  </si>
  <si>
    <t>Компенсація різниці в тарифах на теплову енергію, послуги з постачання теплової енергії та постачання гарячої води згідно із Законом України `Про особливості регулювання відносин на ринку природного газу та у сфері теплопостачання під час дії воєнного ста</t>
  </si>
  <si>
    <t>Будівництво об`єктів житлово-комунального господарства</t>
  </si>
  <si>
    <t>Будівництво споруд, установ та закладів фізичної культури і спорту</t>
  </si>
  <si>
    <t>Виконання інвестиційних проектів в рамках здійснення заходів щодо соціально-економічного розвитку окремих територій</t>
  </si>
  <si>
    <t>Внески до статутного капіталу суб`єктів господарювання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</si>
</sst>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9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1" fillId="0" borderId="0"/>
    <xf numFmtId="0" fontId="9" fillId="0" borderId="0"/>
    <xf numFmtId="0" fontId="1" fillId="0" borderId="0"/>
    <xf numFmtId="0" fontId="16" fillId="0" borderId="0"/>
    <xf numFmtId="0" fontId="11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wrapText="1"/>
    </xf>
    <xf numFmtId="165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49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7" fillId="3" borderId="2" xfId="0" applyNumberFormat="1" applyFont="1" applyFill="1" applyBorder="1" applyAlignment="1">
      <alignment horizontal="center" vertical="center"/>
    </xf>
    <xf numFmtId="0" fontId="17" fillId="0" borderId="2" xfId="5" applyFont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 wrapText="1"/>
    </xf>
    <xf numFmtId="49" fontId="12" fillId="3" borderId="2" xfId="1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2" fontId="8" fillId="3" borderId="2" xfId="0" quotePrefix="1" applyNumberFormat="1" applyFont="1" applyFill="1" applyBorder="1" applyAlignment="1">
      <alignment horizontal="center" vertical="center" wrapText="1"/>
    </xf>
    <xf numFmtId="4" fontId="17" fillId="0" borderId="2" xfId="5" applyNumberFormat="1" applyFont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quotePrefix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/>
    </xf>
    <xf numFmtId="0" fontId="7" fillId="3" borderId="2" xfId="0" quotePrefix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12" fillId="0" borderId="2" xfId="5" applyNumberFormat="1" applyFont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/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" fontId="7" fillId="3" borderId="2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2" borderId="2" xfId="0" applyFont="1" applyFill="1" applyBorder="1" applyAlignme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7">
    <cellStyle name="Звичайний 2" xfId="1"/>
    <cellStyle name="Обычный" xfId="0" builtinId="0"/>
    <cellStyle name="Обычный 2" xfId="2"/>
    <cellStyle name="Обычный 2 2" xfId="3"/>
    <cellStyle name="Обычный 2 3" xfId="5"/>
    <cellStyle name="Обычный 2 4" xfId="6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Normal="100" workbookViewId="0">
      <selection activeCell="A9" sqref="A9:J80"/>
    </sheetView>
  </sheetViews>
  <sheetFormatPr defaultRowHeight="12.75" x14ac:dyDescent="0.2"/>
  <cols>
    <col min="1" max="1" width="56" customWidth="1"/>
    <col min="2" max="2" width="15.28515625" style="2" customWidth="1"/>
    <col min="3" max="3" width="16.85546875" customWidth="1"/>
    <col min="4" max="4" width="16" customWidth="1"/>
    <col min="5" max="6" width="16" style="13" customWidth="1"/>
    <col min="7" max="7" width="16" customWidth="1"/>
    <col min="8" max="8" width="14.28515625" customWidth="1"/>
    <col min="9" max="9" width="13.7109375" customWidth="1"/>
    <col min="10" max="10" width="19.140625" customWidth="1"/>
  </cols>
  <sheetData>
    <row r="1" spans="1:12" s="15" customFormat="1" x14ac:dyDescent="0.2">
      <c r="B1" s="2"/>
    </row>
    <row r="2" spans="1:12" s="12" customFormat="1" ht="26.25" x14ac:dyDescent="0.4">
      <c r="A2" s="81" t="s">
        <v>224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15" customFormat="1" ht="26.25" x14ac:dyDescent="0.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2" customFormat="1" ht="18.75" x14ac:dyDescent="0.3">
      <c r="B4" s="2"/>
      <c r="E4" s="13"/>
      <c r="F4" s="13"/>
      <c r="J4" s="18" t="s">
        <v>0</v>
      </c>
    </row>
    <row r="5" spans="1:12" ht="18.75" x14ac:dyDescent="0.2">
      <c r="A5" s="88" t="s">
        <v>93</v>
      </c>
      <c r="B5" s="88" t="s">
        <v>94</v>
      </c>
      <c r="C5" s="89" t="s">
        <v>68</v>
      </c>
      <c r="D5" s="89"/>
      <c r="E5" s="89"/>
      <c r="F5" s="89"/>
      <c r="G5" s="89"/>
      <c r="H5" s="78" t="s">
        <v>87</v>
      </c>
      <c r="I5" s="79"/>
      <c r="J5" s="80"/>
    </row>
    <row r="6" spans="1:12" ht="30" customHeight="1" x14ac:dyDescent="0.2">
      <c r="A6" s="88"/>
      <c r="B6" s="88"/>
      <c r="C6" s="86" t="s">
        <v>88</v>
      </c>
      <c r="D6" s="86" t="s">
        <v>89</v>
      </c>
      <c r="E6" s="86" t="s">
        <v>90</v>
      </c>
      <c r="F6" s="86" t="s">
        <v>91</v>
      </c>
      <c r="G6" s="90" t="s">
        <v>92</v>
      </c>
      <c r="H6" s="86" t="s">
        <v>88</v>
      </c>
      <c r="I6" s="86" t="s">
        <v>90</v>
      </c>
      <c r="J6" s="86" t="s">
        <v>91</v>
      </c>
    </row>
    <row r="7" spans="1:12" ht="102" customHeight="1" x14ac:dyDescent="0.2">
      <c r="A7" s="88"/>
      <c r="B7" s="14" t="s">
        <v>95</v>
      </c>
      <c r="C7" s="87"/>
      <c r="D7" s="87"/>
      <c r="E7" s="94"/>
      <c r="F7" s="94"/>
      <c r="G7" s="91"/>
      <c r="H7" s="93"/>
      <c r="I7" s="92"/>
      <c r="J7" s="92"/>
    </row>
    <row r="8" spans="1:12" s="15" customFormat="1" ht="26.25" x14ac:dyDescent="0.4">
      <c r="A8" s="83" t="s">
        <v>176</v>
      </c>
      <c r="B8" s="84"/>
      <c r="C8" s="84"/>
      <c r="D8" s="84"/>
      <c r="E8" s="84"/>
      <c r="F8" s="84"/>
      <c r="G8" s="84"/>
      <c r="H8" s="84"/>
      <c r="I8" s="84"/>
      <c r="J8" s="85"/>
    </row>
    <row r="9" spans="1:12" s="16" customFormat="1" ht="15.75" x14ac:dyDescent="0.2">
      <c r="A9" s="30" t="s">
        <v>96</v>
      </c>
      <c r="B9" s="31" t="s">
        <v>97</v>
      </c>
      <c r="C9" s="32">
        <f>+C10+C11</f>
        <v>39692784</v>
      </c>
      <c r="D9" s="32">
        <f t="shared" ref="D9:E9" si="0">+D10+D11</f>
        <v>39692784</v>
      </c>
      <c r="E9" s="32">
        <f t="shared" si="0"/>
        <v>38563106.710000001</v>
      </c>
      <c r="F9" s="27">
        <f>+E9/C9*100</f>
        <v>97.153947956888089</v>
      </c>
      <c r="G9" s="27">
        <f>+E9/D9*100</f>
        <v>97.153947956888089</v>
      </c>
      <c r="H9" s="33">
        <f>+H10+H11</f>
        <v>200000</v>
      </c>
      <c r="I9" s="33">
        <f>+I10+I11</f>
        <v>4285856.6500000004</v>
      </c>
      <c r="J9" s="24">
        <f t="shared" ref="J9:J10" si="1">+I9/H9*100</f>
        <v>2142.9283250000003</v>
      </c>
    </row>
    <row r="10" spans="1:12" s="17" customFormat="1" ht="63" x14ac:dyDescent="0.2">
      <c r="A10" s="34" t="s">
        <v>99</v>
      </c>
      <c r="B10" s="35" t="s">
        <v>98</v>
      </c>
      <c r="C10" s="36">
        <v>32422900</v>
      </c>
      <c r="D10" s="36">
        <v>32422900</v>
      </c>
      <c r="E10" s="36">
        <v>31350893.759999998</v>
      </c>
      <c r="F10" s="37">
        <f t="shared" ref="F10:F80" si="2">+E10/C10*100</f>
        <v>96.693675642832687</v>
      </c>
      <c r="G10" s="37">
        <f t="shared" ref="G10:G80" si="3">+E10/D10*100</f>
        <v>96.693675642832687</v>
      </c>
      <c r="H10" s="36">
        <v>200000</v>
      </c>
      <c r="I10" s="36">
        <v>4285856.6500000004</v>
      </c>
      <c r="J10" s="24">
        <f t="shared" si="1"/>
        <v>2142.9283250000003</v>
      </c>
    </row>
    <row r="11" spans="1:12" s="17" customFormat="1" ht="31.5" x14ac:dyDescent="0.2">
      <c r="A11" s="34" t="s">
        <v>101</v>
      </c>
      <c r="B11" s="35" t="s">
        <v>100</v>
      </c>
      <c r="C11" s="36">
        <v>7269884</v>
      </c>
      <c r="D11" s="36">
        <v>7269884</v>
      </c>
      <c r="E11" s="36">
        <v>7212212.9500000011</v>
      </c>
      <c r="F11" s="37">
        <f t="shared" si="2"/>
        <v>99.206712926918797</v>
      </c>
      <c r="G11" s="37">
        <f t="shared" si="3"/>
        <v>99.206712926918797</v>
      </c>
      <c r="H11" s="38"/>
      <c r="I11" s="38"/>
      <c r="J11" s="24"/>
    </row>
    <row r="12" spans="1:12" s="16" customFormat="1" ht="15.75" x14ac:dyDescent="0.2">
      <c r="A12" s="39" t="s">
        <v>102</v>
      </c>
      <c r="B12" s="31" t="s">
        <v>103</v>
      </c>
      <c r="C12" s="32">
        <f>C13+C14+C15+C16+C17+C18+C19+C20+C21+C22</f>
        <v>206986954.47</v>
      </c>
      <c r="D12" s="32">
        <f t="shared" ref="D12:E12" si="4">D13+D14+D15+D16+D17+D18+D19+D20+D21+D22</f>
        <v>206986954.47</v>
      </c>
      <c r="E12" s="32">
        <f t="shared" si="4"/>
        <v>205742541.98999995</v>
      </c>
      <c r="F12" s="27">
        <f t="shared" si="2"/>
        <v>99.398796661757544</v>
      </c>
      <c r="G12" s="27">
        <f t="shared" si="3"/>
        <v>99.398796661757544</v>
      </c>
      <c r="H12" s="32">
        <f>H13+H14+H18+H19+H20+H17</f>
        <v>5163322.8499999996</v>
      </c>
      <c r="I12" s="32">
        <f>I13+I14+I18+I19+I20+I17</f>
        <v>3517553.0600000005</v>
      </c>
      <c r="J12" s="32">
        <f t="shared" ref="J12" si="5">+J13+J14+J15+J17+J18+J19+J20+J21+J22+J38+J29</f>
        <v>341.5727033518466</v>
      </c>
    </row>
    <row r="13" spans="1:12" s="17" customFormat="1" ht="15.75" x14ac:dyDescent="0.2">
      <c r="A13" s="34" t="s">
        <v>104</v>
      </c>
      <c r="B13" s="40" t="s">
        <v>108</v>
      </c>
      <c r="C13" s="36">
        <v>32498300</v>
      </c>
      <c r="D13" s="36">
        <v>32498300</v>
      </c>
      <c r="E13" s="36">
        <v>31952700.629999995</v>
      </c>
      <c r="F13" s="37">
        <f t="shared" si="2"/>
        <v>98.321144890655816</v>
      </c>
      <c r="G13" s="37">
        <f t="shared" si="3"/>
        <v>98.321144890655816</v>
      </c>
      <c r="H13" s="36">
        <v>2356000</v>
      </c>
      <c r="I13" s="36">
        <v>1740119.22</v>
      </c>
      <c r="J13" s="25">
        <f>+I13/H13*100</f>
        <v>73.859050084889645</v>
      </c>
    </row>
    <row r="14" spans="1:12" s="17" customFormat="1" ht="31.5" x14ac:dyDescent="0.2">
      <c r="A14" s="34" t="s">
        <v>105</v>
      </c>
      <c r="B14" s="40" t="s">
        <v>109</v>
      </c>
      <c r="C14" s="36">
        <v>38772205.989999995</v>
      </c>
      <c r="D14" s="36">
        <v>38772205.989999995</v>
      </c>
      <c r="E14" s="36">
        <v>38337939.140000001</v>
      </c>
      <c r="F14" s="37">
        <f t="shared" si="2"/>
        <v>98.879953206397388</v>
      </c>
      <c r="G14" s="37">
        <f t="shared" si="3"/>
        <v>98.879953206397388</v>
      </c>
      <c r="H14" s="36">
        <v>2208079.85</v>
      </c>
      <c r="I14" s="36">
        <v>1382001.94</v>
      </c>
      <c r="J14" s="25">
        <f>+I14/H14*100</f>
        <v>62.588404128591634</v>
      </c>
    </row>
    <row r="15" spans="1:12" s="17" customFormat="1" ht="31.5" x14ac:dyDescent="0.2">
      <c r="A15" s="34" t="s">
        <v>105</v>
      </c>
      <c r="B15" s="40" t="s">
        <v>110</v>
      </c>
      <c r="C15" s="36">
        <v>107002800</v>
      </c>
      <c r="D15" s="36">
        <v>107002800</v>
      </c>
      <c r="E15" s="36">
        <v>107002800</v>
      </c>
      <c r="F15" s="37">
        <f t="shared" si="2"/>
        <v>100</v>
      </c>
      <c r="G15" s="37">
        <f t="shared" si="3"/>
        <v>100</v>
      </c>
      <c r="H15" s="38"/>
      <c r="I15" s="38"/>
      <c r="J15" s="25"/>
    </row>
    <row r="16" spans="1:12" s="17" customFormat="1" ht="31.5" x14ac:dyDescent="0.2">
      <c r="A16" s="28" t="s">
        <v>105</v>
      </c>
      <c r="B16" s="40">
        <v>1061</v>
      </c>
      <c r="C16" s="36">
        <v>2114521.0700000003</v>
      </c>
      <c r="D16" s="36">
        <v>2114521.0700000003</v>
      </c>
      <c r="E16" s="36">
        <v>2114521.0699999998</v>
      </c>
      <c r="F16" s="37">
        <f t="shared" si="2"/>
        <v>99.999999999999972</v>
      </c>
      <c r="G16" s="37">
        <f t="shared" si="3"/>
        <v>99.999999999999972</v>
      </c>
      <c r="H16" s="38"/>
      <c r="I16" s="38"/>
      <c r="J16" s="25"/>
    </row>
    <row r="17" spans="1:10" s="17" customFormat="1" ht="31.5" x14ac:dyDescent="0.2">
      <c r="A17" s="34" t="s">
        <v>106</v>
      </c>
      <c r="B17" s="40" t="s">
        <v>111</v>
      </c>
      <c r="C17" s="36">
        <v>7128207.4100000001</v>
      </c>
      <c r="D17" s="36">
        <v>7128207.4100000001</v>
      </c>
      <c r="E17" s="36">
        <v>6922042.9400000004</v>
      </c>
      <c r="F17" s="37">
        <f t="shared" si="2"/>
        <v>97.107765555323539</v>
      </c>
      <c r="G17" s="37">
        <f t="shared" si="3"/>
        <v>97.107765555323539</v>
      </c>
      <c r="H17" s="36">
        <v>0</v>
      </c>
      <c r="I17" s="36">
        <v>227316.93000000002</v>
      </c>
      <c r="J17" s="25">
        <v>0</v>
      </c>
    </row>
    <row r="18" spans="1:10" s="17" customFormat="1" ht="15.75" x14ac:dyDescent="0.2">
      <c r="A18" s="34" t="s">
        <v>107</v>
      </c>
      <c r="B18" s="40" t="s">
        <v>112</v>
      </c>
      <c r="C18" s="36">
        <v>13066800</v>
      </c>
      <c r="D18" s="36">
        <v>13066800</v>
      </c>
      <c r="E18" s="36">
        <v>13060106.149999999</v>
      </c>
      <c r="F18" s="37">
        <f t="shared" si="2"/>
        <v>99.948772078856337</v>
      </c>
      <c r="G18" s="37">
        <f t="shared" si="3"/>
        <v>99.948772078856337</v>
      </c>
      <c r="H18" s="36">
        <v>400000</v>
      </c>
      <c r="I18" s="36">
        <v>34600.1</v>
      </c>
      <c r="J18" s="25">
        <f>+I18/H18*100</f>
        <v>8.6500249999999994</v>
      </c>
    </row>
    <row r="19" spans="1:10" s="17" customFormat="1" ht="15.75" x14ac:dyDescent="0.2">
      <c r="A19" s="34" t="s">
        <v>113</v>
      </c>
      <c r="B19" s="40" t="s">
        <v>117</v>
      </c>
      <c r="C19" s="36">
        <v>4644070</v>
      </c>
      <c r="D19" s="36">
        <v>4644070</v>
      </c>
      <c r="E19" s="36">
        <v>4619881.8199999994</v>
      </c>
      <c r="F19" s="37">
        <f t="shared" si="2"/>
        <v>99.479159874851149</v>
      </c>
      <c r="G19" s="37">
        <f t="shared" si="3"/>
        <v>99.479159874851149</v>
      </c>
      <c r="H19" s="36">
        <v>104000</v>
      </c>
      <c r="I19" s="36">
        <v>104000</v>
      </c>
      <c r="J19" s="25">
        <f>+I19/H19*100</f>
        <v>100</v>
      </c>
    </row>
    <row r="20" spans="1:10" s="17" customFormat="1" ht="31.5" x14ac:dyDescent="0.2">
      <c r="A20" s="34" t="s">
        <v>114</v>
      </c>
      <c r="B20" s="40" t="s">
        <v>118</v>
      </c>
      <c r="C20" s="36">
        <v>398750</v>
      </c>
      <c r="D20" s="36">
        <v>398750</v>
      </c>
      <c r="E20" s="36">
        <v>395109.67</v>
      </c>
      <c r="F20" s="37">
        <f t="shared" si="2"/>
        <v>99.087064576802504</v>
      </c>
      <c r="G20" s="37">
        <f t="shared" si="3"/>
        <v>99.087064576802504</v>
      </c>
      <c r="H20" s="36">
        <v>95243</v>
      </c>
      <c r="I20" s="36">
        <v>29514.87</v>
      </c>
      <c r="J20" s="25">
        <f>+I20/H20*100</f>
        <v>30.989017565595372</v>
      </c>
    </row>
    <row r="21" spans="1:10" s="17" customFormat="1" ht="31.5" x14ac:dyDescent="0.2">
      <c r="A21" s="34" t="s">
        <v>115</v>
      </c>
      <c r="B21" s="40" t="s">
        <v>119</v>
      </c>
      <c r="C21" s="36">
        <v>1095300</v>
      </c>
      <c r="D21" s="36">
        <v>1095300</v>
      </c>
      <c r="E21" s="36">
        <v>1092891.8400000001</v>
      </c>
      <c r="F21" s="37">
        <f t="shared" si="2"/>
        <v>99.780136948781163</v>
      </c>
      <c r="G21" s="37">
        <f t="shared" si="3"/>
        <v>99.780136948781163</v>
      </c>
      <c r="H21" s="38"/>
      <c r="I21" s="38"/>
      <c r="J21" s="25"/>
    </row>
    <row r="22" spans="1:10" s="17" customFormat="1" ht="47.25" x14ac:dyDescent="0.2">
      <c r="A22" s="34" t="s">
        <v>116</v>
      </c>
      <c r="B22" s="40" t="s">
        <v>120</v>
      </c>
      <c r="C22" s="36">
        <v>266000</v>
      </c>
      <c r="D22" s="36">
        <v>266000</v>
      </c>
      <c r="E22" s="36">
        <v>244548.72999999998</v>
      </c>
      <c r="F22" s="37">
        <f t="shared" si="2"/>
        <v>91.935612781954873</v>
      </c>
      <c r="G22" s="37">
        <f t="shared" si="3"/>
        <v>91.935612781954873</v>
      </c>
      <c r="H22" s="38"/>
      <c r="I22" s="38"/>
      <c r="J22" s="25"/>
    </row>
    <row r="23" spans="1:10" s="16" customFormat="1" ht="15.75" x14ac:dyDescent="0.2">
      <c r="A23" s="42" t="s">
        <v>121</v>
      </c>
      <c r="B23" s="39">
        <v>2000</v>
      </c>
      <c r="C23" s="32">
        <f>+C24+C25+C26+C27+C28+C29</f>
        <v>13637877</v>
      </c>
      <c r="D23" s="32">
        <f t="shared" ref="D23:E23" si="6">+D24+D25+D26+D27+D28+D29</f>
        <v>13637877</v>
      </c>
      <c r="E23" s="32">
        <f t="shared" si="6"/>
        <v>12978110.16</v>
      </c>
      <c r="F23" s="27">
        <f t="shared" si="2"/>
        <v>95.162246733857486</v>
      </c>
      <c r="G23" s="27">
        <f t="shared" si="3"/>
        <v>95.162246733857486</v>
      </c>
      <c r="H23" s="32">
        <f>H29</f>
        <v>2130000</v>
      </c>
      <c r="I23" s="32">
        <f>I29</f>
        <v>1394856.2</v>
      </c>
      <c r="J23" s="24">
        <f t="shared" ref="J23" si="7">+I23/H23*100</f>
        <v>65.486206572769959</v>
      </c>
    </row>
    <row r="24" spans="1:10" s="17" customFormat="1" ht="31.5" x14ac:dyDescent="0.2">
      <c r="A24" s="34" t="s">
        <v>122</v>
      </c>
      <c r="B24" s="40" t="s">
        <v>131</v>
      </c>
      <c r="C24" s="36">
        <v>7156492</v>
      </c>
      <c r="D24" s="36">
        <v>7156492</v>
      </c>
      <c r="E24" s="36">
        <v>6717894.5499999998</v>
      </c>
      <c r="F24" s="37">
        <f t="shared" si="2"/>
        <v>93.871334586833882</v>
      </c>
      <c r="G24" s="37">
        <f t="shared" si="3"/>
        <v>93.871334586833882</v>
      </c>
      <c r="H24" s="38"/>
      <c r="I24" s="38"/>
      <c r="J24" s="25"/>
    </row>
    <row r="25" spans="1:10" s="17" customFormat="1" ht="47.25" x14ac:dyDescent="0.2">
      <c r="A25" s="34" t="s">
        <v>123</v>
      </c>
      <c r="B25" s="40" t="s">
        <v>132</v>
      </c>
      <c r="C25" s="36">
        <v>751945</v>
      </c>
      <c r="D25" s="36">
        <v>751945</v>
      </c>
      <c r="E25" s="36">
        <v>751945</v>
      </c>
      <c r="F25" s="37">
        <f t="shared" si="2"/>
        <v>100</v>
      </c>
      <c r="G25" s="37">
        <f t="shared" si="3"/>
        <v>100</v>
      </c>
      <c r="H25" s="38"/>
      <c r="I25" s="38"/>
      <c r="J25" s="25"/>
    </row>
    <row r="26" spans="1:10" s="17" customFormat="1" ht="47.25" x14ac:dyDescent="0.2">
      <c r="A26" s="34" t="s">
        <v>124</v>
      </c>
      <c r="B26" s="40" t="s">
        <v>133</v>
      </c>
      <c r="C26" s="36">
        <v>167075</v>
      </c>
      <c r="D26" s="36">
        <v>167075</v>
      </c>
      <c r="E26" s="36">
        <v>149475</v>
      </c>
      <c r="F26" s="37">
        <f t="shared" si="2"/>
        <v>89.465808768517135</v>
      </c>
      <c r="G26" s="37">
        <f t="shared" si="3"/>
        <v>89.465808768517135</v>
      </c>
      <c r="H26" s="38"/>
      <c r="I26" s="38"/>
      <c r="J26" s="25"/>
    </row>
    <row r="27" spans="1:10" s="17" customFormat="1" ht="31.5" x14ac:dyDescent="0.2">
      <c r="A27" s="34" t="s">
        <v>125</v>
      </c>
      <c r="B27" s="40" t="s">
        <v>134</v>
      </c>
      <c r="C27" s="36">
        <v>259855</v>
      </c>
      <c r="D27" s="36">
        <v>259855</v>
      </c>
      <c r="E27" s="36">
        <v>243694.51</v>
      </c>
      <c r="F27" s="37">
        <f t="shared" si="2"/>
        <v>93.780958611533364</v>
      </c>
      <c r="G27" s="37">
        <f t="shared" si="3"/>
        <v>93.780958611533364</v>
      </c>
      <c r="H27" s="38"/>
      <c r="I27" s="38"/>
      <c r="J27" s="25"/>
    </row>
    <row r="28" spans="1:10" s="17" customFormat="1" ht="31.5" x14ac:dyDescent="0.2">
      <c r="A28" s="34" t="s">
        <v>126</v>
      </c>
      <c r="B28" s="40" t="s">
        <v>135</v>
      </c>
      <c r="C28" s="36">
        <v>47990</v>
      </c>
      <c r="D28" s="36">
        <v>47990</v>
      </c>
      <c r="E28" s="36">
        <v>47990</v>
      </c>
      <c r="F28" s="37">
        <f t="shared" si="2"/>
        <v>100</v>
      </c>
      <c r="G28" s="37">
        <f t="shared" si="3"/>
        <v>100</v>
      </c>
      <c r="H28" s="38"/>
      <c r="I28" s="38"/>
      <c r="J28" s="25"/>
    </row>
    <row r="29" spans="1:10" s="17" customFormat="1" ht="15.75" x14ac:dyDescent="0.2">
      <c r="A29" s="34" t="s">
        <v>127</v>
      </c>
      <c r="B29" s="40" t="s">
        <v>136</v>
      </c>
      <c r="C29" s="36">
        <v>5254520</v>
      </c>
      <c r="D29" s="36">
        <v>5254520</v>
      </c>
      <c r="E29" s="36">
        <v>5067111.0999999996</v>
      </c>
      <c r="F29" s="37">
        <f t="shared" si="2"/>
        <v>96.433377358921462</v>
      </c>
      <c r="G29" s="37">
        <f t="shared" si="3"/>
        <v>96.433377358921462</v>
      </c>
      <c r="H29" s="36">
        <v>2130000</v>
      </c>
      <c r="I29" s="36">
        <v>1394856.2</v>
      </c>
      <c r="J29" s="25">
        <f t="shared" ref="J29:J38" si="8">+I29/H29*100</f>
        <v>65.486206572769959</v>
      </c>
    </row>
    <row r="30" spans="1:10" s="16" customFormat="1" ht="15.75" x14ac:dyDescent="0.2">
      <c r="A30" s="42" t="s">
        <v>128</v>
      </c>
      <c r="B30" s="39">
        <v>3000</v>
      </c>
      <c r="C30" s="32">
        <f>C31+C32+C33+C34+C35+C36+C37+C38</f>
        <v>6019100</v>
      </c>
      <c r="D30" s="32">
        <f t="shared" ref="D30:E30" si="9">D31+D32+D33+D34+D35+D36+D37+D38</f>
        <v>6019100</v>
      </c>
      <c r="E30" s="32">
        <f t="shared" si="9"/>
        <v>5819899.4600000009</v>
      </c>
      <c r="F30" s="27">
        <f t="shared" si="2"/>
        <v>96.690526158395784</v>
      </c>
      <c r="G30" s="27">
        <f t="shared" si="3"/>
        <v>96.690526158395784</v>
      </c>
      <c r="H30" s="32">
        <f>H37+H38</f>
        <v>300000</v>
      </c>
      <c r="I30" s="32">
        <f>I37+I38</f>
        <v>13562</v>
      </c>
      <c r="J30" s="24">
        <f t="shared" si="8"/>
        <v>4.5206666666666662</v>
      </c>
    </row>
    <row r="31" spans="1:10" s="17" customFormat="1" ht="31.5" x14ac:dyDescent="0.2">
      <c r="A31" s="28" t="s">
        <v>190</v>
      </c>
      <c r="B31" s="38">
        <v>3032</v>
      </c>
      <c r="C31" s="36">
        <v>20000</v>
      </c>
      <c r="D31" s="36">
        <v>20000</v>
      </c>
      <c r="E31" s="36">
        <v>11024.38</v>
      </c>
      <c r="F31" s="37">
        <f t="shared" si="2"/>
        <v>55.121900000000004</v>
      </c>
      <c r="G31" s="37">
        <f t="shared" si="3"/>
        <v>55.121900000000004</v>
      </c>
      <c r="H31" s="43"/>
      <c r="I31" s="43"/>
      <c r="J31" s="25"/>
    </row>
    <row r="32" spans="1:10" s="17" customFormat="1" ht="31.5" x14ac:dyDescent="0.2">
      <c r="A32" s="28" t="s">
        <v>191</v>
      </c>
      <c r="B32" s="38">
        <v>3035</v>
      </c>
      <c r="C32" s="36">
        <v>20000</v>
      </c>
      <c r="D32" s="36">
        <v>20000</v>
      </c>
      <c r="E32" s="36">
        <v>19232</v>
      </c>
      <c r="F32" s="37">
        <f t="shared" si="2"/>
        <v>96.16</v>
      </c>
      <c r="G32" s="37">
        <f t="shared" si="3"/>
        <v>96.16</v>
      </c>
      <c r="H32" s="43"/>
      <c r="I32" s="43"/>
      <c r="J32" s="25"/>
    </row>
    <row r="33" spans="1:10" s="17" customFormat="1" ht="31.5" x14ac:dyDescent="0.2">
      <c r="A33" s="28" t="s">
        <v>202</v>
      </c>
      <c r="B33" s="29" t="s">
        <v>204</v>
      </c>
      <c r="C33" s="36">
        <v>150000</v>
      </c>
      <c r="D33" s="36">
        <v>150000</v>
      </c>
      <c r="E33" s="36">
        <v>89224</v>
      </c>
      <c r="F33" s="37">
        <f t="shared" si="2"/>
        <v>59.48266666666666</v>
      </c>
      <c r="G33" s="37">
        <f t="shared" si="3"/>
        <v>59.48266666666666</v>
      </c>
      <c r="H33" s="43"/>
      <c r="I33" s="43"/>
      <c r="J33" s="25"/>
    </row>
    <row r="34" spans="1:10" s="17" customFormat="1" ht="78.75" x14ac:dyDescent="0.2">
      <c r="A34" s="28" t="s">
        <v>203</v>
      </c>
      <c r="B34" s="29" t="s">
        <v>205</v>
      </c>
      <c r="C34" s="36">
        <v>300000</v>
      </c>
      <c r="D34" s="36">
        <v>300000</v>
      </c>
      <c r="E34" s="36">
        <v>281808.51</v>
      </c>
      <c r="F34" s="37">
        <f t="shared" si="2"/>
        <v>93.936170000000004</v>
      </c>
      <c r="G34" s="37">
        <f t="shared" si="3"/>
        <v>93.936170000000004</v>
      </c>
      <c r="H34" s="43"/>
      <c r="I34" s="43"/>
      <c r="J34" s="25"/>
    </row>
    <row r="35" spans="1:10" s="17" customFormat="1" ht="47.25" x14ac:dyDescent="0.2">
      <c r="A35" s="28" t="s">
        <v>192</v>
      </c>
      <c r="B35" s="38">
        <v>3192</v>
      </c>
      <c r="C35" s="36">
        <v>70000</v>
      </c>
      <c r="D35" s="36">
        <v>70000</v>
      </c>
      <c r="E35" s="36">
        <v>49850</v>
      </c>
      <c r="F35" s="37">
        <f t="shared" si="2"/>
        <v>71.214285714285722</v>
      </c>
      <c r="G35" s="37">
        <f t="shared" si="3"/>
        <v>71.214285714285722</v>
      </c>
      <c r="H35" s="43"/>
      <c r="I35" s="43"/>
      <c r="J35" s="25"/>
    </row>
    <row r="36" spans="1:10" s="17" customFormat="1" ht="15.75" x14ac:dyDescent="0.2">
      <c r="A36" s="28" t="s">
        <v>206</v>
      </c>
      <c r="B36" s="38">
        <v>3210</v>
      </c>
      <c r="C36" s="36">
        <v>20000</v>
      </c>
      <c r="D36" s="36">
        <v>20000</v>
      </c>
      <c r="E36" s="36">
        <v>0</v>
      </c>
      <c r="F36" s="37">
        <f t="shared" si="2"/>
        <v>0</v>
      </c>
      <c r="G36" s="37">
        <f t="shared" si="3"/>
        <v>0</v>
      </c>
      <c r="H36" s="43"/>
      <c r="I36" s="43"/>
      <c r="J36" s="25"/>
    </row>
    <row r="37" spans="1:10" s="17" customFormat="1" ht="31.5" x14ac:dyDescent="0.2">
      <c r="A37" s="34" t="s">
        <v>129</v>
      </c>
      <c r="B37" s="40" t="s">
        <v>137</v>
      </c>
      <c r="C37" s="36">
        <v>2630000</v>
      </c>
      <c r="D37" s="36">
        <v>2630000</v>
      </c>
      <c r="E37" s="36">
        <v>2587760.5700000003</v>
      </c>
      <c r="F37" s="37">
        <f t="shared" si="2"/>
        <v>98.3939380228137</v>
      </c>
      <c r="G37" s="37">
        <f t="shared" si="3"/>
        <v>98.3939380228137</v>
      </c>
      <c r="H37" s="36">
        <v>0</v>
      </c>
      <c r="I37" s="36">
        <v>13562</v>
      </c>
      <c r="J37" s="25">
        <v>0</v>
      </c>
    </row>
    <row r="38" spans="1:10" s="17" customFormat="1" ht="31.5" x14ac:dyDescent="0.2">
      <c r="A38" s="34" t="s">
        <v>130</v>
      </c>
      <c r="B38" s="40" t="s">
        <v>138</v>
      </c>
      <c r="C38" s="36">
        <v>2809100</v>
      </c>
      <c r="D38" s="36">
        <v>2809100</v>
      </c>
      <c r="E38" s="36">
        <v>2781000</v>
      </c>
      <c r="F38" s="37">
        <f t="shared" si="2"/>
        <v>98.999679612687345</v>
      </c>
      <c r="G38" s="37">
        <f t="shared" si="3"/>
        <v>98.999679612687345</v>
      </c>
      <c r="H38" s="36">
        <v>300000</v>
      </c>
      <c r="I38" s="36">
        <v>0</v>
      </c>
      <c r="J38" s="25">
        <f t="shared" si="8"/>
        <v>0</v>
      </c>
    </row>
    <row r="39" spans="1:10" s="16" customFormat="1" ht="15.75" x14ac:dyDescent="0.2">
      <c r="A39" s="42" t="s">
        <v>139</v>
      </c>
      <c r="B39" s="44" t="s">
        <v>157</v>
      </c>
      <c r="C39" s="45">
        <f>+C40+C41+C42+C43+C44+C45</f>
        <v>12319837.34</v>
      </c>
      <c r="D39" s="45">
        <f t="shared" ref="D39:E39" si="10">+D40+D41+D42+D43+D44+D45</f>
        <v>12319837.34</v>
      </c>
      <c r="E39" s="45">
        <f t="shared" si="10"/>
        <v>12048471.659999998</v>
      </c>
      <c r="F39" s="27">
        <f t="shared" si="2"/>
        <v>97.79732741179194</v>
      </c>
      <c r="G39" s="27">
        <f t="shared" si="3"/>
        <v>97.79732741179194</v>
      </c>
      <c r="H39" s="45">
        <f t="shared" ref="H39" si="11">+H40+H41+H42+H43+H44</f>
        <v>120000</v>
      </c>
      <c r="I39" s="45">
        <f t="shared" ref="I39" si="12">+I40+I41+I42+I43+I44</f>
        <v>21906.48</v>
      </c>
      <c r="J39" s="24">
        <f>+I39/H39*100</f>
        <v>18.255399999999998</v>
      </c>
    </row>
    <row r="40" spans="1:10" s="17" customFormat="1" ht="15.75" x14ac:dyDescent="0.2">
      <c r="A40" s="34" t="s">
        <v>140</v>
      </c>
      <c r="B40" s="40" t="s">
        <v>158</v>
      </c>
      <c r="C40" s="36">
        <v>4205073</v>
      </c>
      <c r="D40" s="36">
        <v>4205073</v>
      </c>
      <c r="E40" s="36">
        <v>4194898.42</v>
      </c>
      <c r="F40" s="37">
        <f t="shared" si="2"/>
        <v>99.758040347932138</v>
      </c>
      <c r="G40" s="37">
        <f t="shared" si="3"/>
        <v>99.758040347932138</v>
      </c>
      <c r="H40" s="36">
        <v>5000</v>
      </c>
      <c r="I40" s="36">
        <v>0</v>
      </c>
      <c r="J40" s="25">
        <f t="shared" ref="J40:J79" si="13">+I40/H40*100</f>
        <v>0</v>
      </c>
    </row>
    <row r="41" spans="1:10" s="17" customFormat="1" ht="15.75" x14ac:dyDescent="0.2">
      <c r="A41" s="34" t="s">
        <v>141</v>
      </c>
      <c r="B41" s="40" t="s">
        <v>159</v>
      </c>
      <c r="C41" s="36">
        <v>209100</v>
      </c>
      <c r="D41" s="36">
        <v>209100</v>
      </c>
      <c r="E41" s="36">
        <v>197576.04</v>
      </c>
      <c r="F41" s="37">
        <f t="shared" si="2"/>
        <v>94.488780487804874</v>
      </c>
      <c r="G41" s="37">
        <f t="shared" si="3"/>
        <v>94.488780487804874</v>
      </c>
      <c r="H41" s="36">
        <v>5000</v>
      </c>
      <c r="I41" s="36">
        <v>0</v>
      </c>
      <c r="J41" s="25">
        <f t="shared" si="13"/>
        <v>0</v>
      </c>
    </row>
    <row r="42" spans="1:10" s="17" customFormat="1" ht="31.5" x14ac:dyDescent="0.2">
      <c r="A42" s="34" t="s">
        <v>142</v>
      </c>
      <c r="B42" s="40" t="s">
        <v>160</v>
      </c>
      <c r="C42" s="36">
        <v>6075141.3399999999</v>
      </c>
      <c r="D42" s="36">
        <v>6075141.3399999999</v>
      </c>
      <c r="E42" s="36">
        <v>6005968.3399999989</v>
      </c>
      <c r="F42" s="37">
        <f t="shared" si="2"/>
        <v>98.86137628527996</v>
      </c>
      <c r="G42" s="37">
        <f t="shared" si="3"/>
        <v>98.86137628527996</v>
      </c>
      <c r="H42" s="36">
        <v>60000</v>
      </c>
      <c r="I42" s="36">
        <v>13906.48</v>
      </c>
      <c r="J42" s="25">
        <f t="shared" si="13"/>
        <v>23.177466666666664</v>
      </c>
    </row>
    <row r="43" spans="1:10" s="17" customFormat="1" ht="15.75" x14ac:dyDescent="0.2">
      <c r="A43" s="34" t="s">
        <v>143</v>
      </c>
      <c r="B43" s="40" t="s">
        <v>161</v>
      </c>
      <c r="C43" s="36">
        <v>120923</v>
      </c>
      <c r="D43" s="36">
        <v>120923</v>
      </c>
      <c r="E43" s="36">
        <v>118917.17</v>
      </c>
      <c r="F43" s="37">
        <f t="shared" si="2"/>
        <v>98.341233677629575</v>
      </c>
      <c r="G43" s="37">
        <f t="shared" si="3"/>
        <v>98.341233677629575</v>
      </c>
      <c r="H43" s="36">
        <v>50000</v>
      </c>
      <c r="I43" s="36">
        <v>8000</v>
      </c>
      <c r="J43" s="25">
        <f t="shared" si="13"/>
        <v>16</v>
      </c>
    </row>
    <row r="44" spans="1:10" s="17" customFormat="1" ht="31.5" x14ac:dyDescent="0.2">
      <c r="A44" s="34" t="s">
        <v>144</v>
      </c>
      <c r="B44" s="40" t="s">
        <v>162</v>
      </c>
      <c r="C44" s="36">
        <v>1409600</v>
      </c>
      <c r="D44" s="36">
        <v>1409600</v>
      </c>
      <c r="E44" s="36">
        <v>1403806.61</v>
      </c>
      <c r="F44" s="37">
        <f t="shared" si="2"/>
        <v>99.58900468217935</v>
      </c>
      <c r="G44" s="37">
        <f t="shared" si="3"/>
        <v>99.58900468217935</v>
      </c>
      <c r="H44" s="38"/>
      <c r="I44" s="38"/>
      <c r="J44" s="24"/>
    </row>
    <row r="45" spans="1:10" s="17" customFormat="1" ht="15.75" x14ac:dyDescent="0.2">
      <c r="A45" s="28" t="s">
        <v>207</v>
      </c>
      <c r="B45" s="40">
        <v>4082</v>
      </c>
      <c r="C45" s="36">
        <v>300000</v>
      </c>
      <c r="D45" s="36">
        <v>300000</v>
      </c>
      <c r="E45" s="36">
        <v>127305.08</v>
      </c>
      <c r="F45" s="37">
        <f t="shared" si="2"/>
        <v>42.435026666666673</v>
      </c>
      <c r="G45" s="37">
        <f t="shared" si="3"/>
        <v>42.435026666666673</v>
      </c>
      <c r="H45" s="38"/>
      <c r="I45" s="38"/>
      <c r="J45" s="24"/>
    </row>
    <row r="46" spans="1:10" s="16" customFormat="1" ht="15.75" x14ac:dyDescent="0.2">
      <c r="A46" s="42" t="s">
        <v>145</v>
      </c>
      <c r="B46" s="44" t="s">
        <v>163</v>
      </c>
      <c r="C46" s="45">
        <f>C47+C48+C49</f>
        <v>3429465</v>
      </c>
      <c r="D46" s="45">
        <f t="shared" ref="D46:E46" si="14">D47+D48+D49</f>
        <v>3429465</v>
      </c>
      <c r="E46" s="45">
        <f t="shared" si="14"/>
        <v>3375814.9000000004</v>
      </c>
      <c r="F46" s="27">
        <f t="shared" si="2"/>
        <v>98.435613134993375</v>
      </c>
      <c r="G46" s="27">
        <f t="shared" si="3"/>
        <v>98.435613134993375</v>
      </c>
      <c r="H46" s="45">
        <f>H47+H48</f>
        <v>50000</v>
      </c>
      <c r="I46" s="45">
        <f t="shared" ref="I46:J46" si="15">I47+I48</f>
        <v>44754</v>
      </c>
      <c r="J46" s="45">
        <f t="shared" si="15"/>
        <v>173.76999999999998</v>
      </c>
    </row>
    <row r="47" spans="1:10" s="17" customFormat="1" ht="31.5" x14ac:dyDescent="0.2">
      <c r="A47" s="28" t="s">
        <v>225</v>
      </c>
      <c r="B47" s="40">
        <v>5011</v>
      </c>
      <c r="C47" s="36">
        <v>616000</v>
      </c>
      <c r="D47" s="36">
        <v>616000</v>
      </c>
      <c r="E47" s="36">
        <v>607819</v>
      </c>
      <c r="F47" s="37"/>
      <c r="G47" s="37"/>
      <c r="H47" s="36">
        <v>30000</v>
      </c>
      <c r="I47" s="36">
        <v>30000</v>
      </c>
      <c r="J47" s="25">
        <f t="shared" si="13"/>
        <v>100</v>
      </c>
    </row>
    <row r="48" spans="1:10" s="17" customFormat="1" ht="31.5" x14ac:dyDescent="0.2">
      <c r="A48" s="34" t="s">
        <v>146</v>
      </c>
      <c r="B48" s="40" t="s">
        <v>164</v>
      </c>
      <c r="C48" s="36">
        <v>1815200</v>
      </c>
      <c r="D48" s="36">
        <v>1815200</v>
      </c>
      <c r="E48" s="36">
        <v>1769730.9000000001</v>
      </c>
      <c r="F48" s="37">
        <f t="shared" si="2"/>
        <v>97.495091449977963</v>
      </c>
      <c r="G48" s="37">
        <f t="shared" si="3"/>
        <v>97.495091449977963</v>
      </c>
      <c r="H48" s="36">
        <v>20000</v>
      </c>
      <c r="I48" s="36">
        <v>14754</v>
      </c>
      <c r="J48" s="25">
        <f t="shared" si="13"/>
        <v>73.77</v>
      </c>
    </row>
    <row r="49" spans="1:10" s="17" customFormat="1" ht="15.75" x14ac:dyDescent="0.2">
      <c r="A49" s="34" t="s">
        <v>147</v>
      </c>
      <c r="B49" s="40" t="s">
        <v>165</v>
      </c>
      <c r="C49" s="36">
        <v>998265</v>
      </c>
      <c r="D49" s="36">
        <v>998265</v>
      </c>
      <c r="E49" s="36">
        <v>998265</v>
      </c>
      <c r="F49" s="37">
        <f t="shared" si="2"/>
        <v>100</v>
      </c>
      <c r="G49" s="37">
        <f t="shared" si="3"/>
        <v>100</v>
      </c>
      <c r="H49" s="38"/>
      <c r="I49" s="38"/>
      <c r="J49" s="24"/>
    </row>
    <row r="50" spans="1:10" s="16" customFormat="1" ht="15.75" x14ac:dyDescent="0.2">
      <c r="A50" s="42" t="s">
        <v>148</v>
      </c>
      <c r="B50" s="44" t="s">
        <v>166</v>
      </c>
      <c r="C50" s="45">
        <f>C51+C52+C53+C55</f>
        <v>18940083.719999999</v>
      </c>
      <c r="D50" s="45">
        <f t="shared" ref="D50:E50" si="16">D51+D52+D53+D55</f>
        <v>18940083.719999999</v>
      </c>
      <c r="E50" s="45">
        <f t="shared" si="16"/>
        <v>16695583.99</v>
      </c>
      <c r="F50" s="27">
        <f t="shared" si="2"/>
        <v>88.149473026722191</v>
      </c>
      <c r="G50" s="27">
        <f t="shared" si="3"/>
        <v>88.149473026722191</v>
      </c>
      <c r="H50" s="45">
        <f>H52+H54+H55</f>
        <v>8832503</v>
      </c>
      <c r="I50" s="45">
        <f>I52+I54+I55</f>
        <v>344169.6</v>
      </c>
      <c r="J50" s="24">
        <f t="shared" si="13"/>
        <v>3.8966259054766237</v>
      </c>
    </row>
    <row r="51" spans="1:10" s="17" customFormat="1" ht="31.5" x14ac:dyDescent="0.2">
      <c r="A51" s="28" t="s">
        <v>226</v>
      </c>
      <c r="B51" s="40">
        <v>6013</v>
      </c>
      <c r="C51" s="36">
        <v>183500</v>
      </c>
      <c r="D51" s="36">
        <v>183500</v>
      </c>
      <c r="E51" s="36">
        <v>0</v>
      </c>
      <c r="F51" s="37"/>
      <c r="G51" s="37"/>
      <c r="H51" s="41"/>
      <c r="I51" s="41"/>
      <c r="J51" s="24"/>
    </row>
    <row r="52" spans="1:10" s="17" customFormat="1" ht="15.75" x14ac:dyDescent="0.2">
      <c r="A52" s="34" t="s">
        <v>149</v>
      </c>
      <c r="B52" s="40" t="s">
        <v>167</v>
      </c>
      <c r="C52" s="36">
        <v>17333065</v>
      </c>
      <c r="D52" s="36">
        <v>17333065</v>
      </c>
      <c r="E52" s="36">
        <v>15272065.27</v>
      </c>
      <c r="F52" s="37">
        <f t="shared" si="2"/>
        <v>88.10943286718188</v>
      </c>
      <c r="G52" s="37">
        <f t="shared" si="3"/>
        <v>88.10943286718188</v>
      </c>
      <c r="H52" s="36">
        <v>330700</v>
      </c>
      <c r="I52" s="36">
        <v>344169.6</v>
      </c>
      <c r="J52" s="25">
        <f t="shared" si="13"/>
        <v>104.07305715149681</v>
      </c>
    </row>
    <row r="53" spans="1:10" s="17" customFormat="1" ht="94.5" x14ac:dyDescent="0.2">
      <c r="A53" s="28" t="s">
        <v>187</v>
      </c>
      <c r="B53" s="40">
        <v>6071</v>
      </c>
      <c r="C53" s="36">
        <v>1423518.72</v>
      </c>
      <c r="D53" s="36">
        <v>1423518.72</v>
      </c>
      <c r="E53" s="36">
        <v>1423518.72</v>
      </c>
      <c r="F53" s="37">
        <f t="shared" si="2"/>
        <v>100</v>
      </c>
      <c r="G53" s="37">
        <f t="shared" si="3"/>
        <v>100</v>
      </c>
      <c r="H53" s="38"/>
      <c r="I53" s="38"/>
      <c r="J53" s="24"/>
    </row>
    <row r="54" spans="1:10" s="17" customFormat="1" ht="94.5" x14ac:dyDescent="0.2">
      <c r="A54" s="28" t="s">
        <v>229</v>
      </c>
      <c r="B54" s="40">
        <v>6072</v>
      </c>
      <c r="C54" s="36"/>
      <c r="D54" s="36"/>
      <c r="E54" s="36"/>
      <c r="F54" s="37"/>
      <c r="G54" s="37"/>
      <c r="H54" s="36">
        <v>8201803</v>
      </c>
      <c r="I54" s="36">
        <v>0</v>
      </c>
      <c r="J54" s="25">
        <v>0</v>
      </c>
    </row>
    <row r="55" spans="1:10" s="17" customFormat="1" ht="78.75" x14ac:dyDescent="0.2">
      <c r="A55" s="28" t="s">
        <v>210</v>
      </c>
      <c r="B55" s="40">
        <v>6083</v>
      </c>
      <c r="C55" s="36"/>
      <c r="D55" s="36"/>
      <c r="E55" s="36"/>
      <c r="F55" s="37"/>
      <c r="G55" s="37"/>
      <c r="H55" s="36">
        <v>300000</v>
      </c>
      <c r="I55" s="36">
        <v>0</v>
      </c>
      <c r="J55" s="25">
        <v>0</v>
      </c>
    </row>
    <row r="56" spans="1:10" s="16" customFormat="1" ht="15.75" x14ac:dyDescent="0.2">
      <c r="A56" s="42" t="s">
        <v>150</v>
      </c>
      <c r="B56" s="44" t="s">
        <v>168</v>
      </c>
      <c r="C56" s="45">
        <f>C57+C64+C66+C67+C69+C70</f>
        <v>6774313</v>
      </c>
      <c r="D56" s="45">
        <f t="shared" ref="D56:E56" si="17">D57+D64+D66+D67+D69+D70</f>
        <v>6774313</v>
      </c>
      <c r="E56" s="45">
        <f t="shared" si="17"/>
        <v>6492506.7599999998</v>
      </c>
      <c r="F56" s="27">
        <f t="shared" si="2"/>
        <v>95.840076477127639</v>
      </c>
      <c r="G56" s="27">
        <f t="shared" si="3"/>
        <v>95.840076477127639</v>
      </c>
      <c r="H56" s="45">
        <f>H57+H58+H59+H60+H61+H62+H63+H64+H65+H66+H67+H68+H69+H70</f>
        <v>15139197.199999999</v>
      </c>
      <c r="I56" s="45">
        <f>I57+I58+I59+I60+I61+I62+I63+I64+I65+I66+I67+I68+I69+I70</f>
        <v>5588307.6699999999</v>
      </c>
      <c r="J56" s="24">
        <f t="shared" si="13"/>
        <v>36.912840200007437</v>
      </c>
    </row>
    <row r="57" spans="1:10" s="17" customFormat="1" ht="15.75" x14ac:dyDescent="0.2">
      <c r="A57" s="28" t="s">
        <v>227</v>
      </c>
      <c r="B57" s="40">
        <v>7130</v>
      </c>
      <c r="C57" s="36">
        <v>50000</v>
      </c>
      <c r="D57" s="36">
        <v>50000</v>
      </c>
      <c r="E57" s="36">
        <v>0</v>
      </c>
      <c r="F57" s="37"/>
      <c r="G57" s="37"/>
      <c r="H57" s="36">
        <v>145400</v>
      </c>
      <c r="I57" s="36">
        <v>0</v>
      </c>
      <c r="J57" s="25">
        <f t="shared" si="13"/>
        <v>0</v>
      </c>
    </row>
    <row r="58" spans="1:10" s="17" customFormat="1" ht="31.5" x14ac:dyDescent="0.2">
      <c r="A58" s="28" t="s">
        <v>230</v>
      </c>
      <c r="B58" s="40">
        <v>7310</v>
      </c>
      <c r="C58" s="36"/>
      <c r="D58" s="36"/>
      <c r="E58" s="36"/>
      <c r="F58" s="37"/>
      <c r="G58" s="37"/>
      <c r="H58" s="36">
        <v>400000</v>
      </c>
      <c r="I58" s="36">
        <v>335590.8</v>
      </c>
      <c r="J58" s="25">
        <f t="shared" si="13"/>
        <v>83.8977</v>
      </c>
    </row>
    <row r="59" spans="1:10" s="17" customFormat="1" ht="31.5" x14ac:dyDescent="0.2">
      <c r="A59" s="28" t="s">
        <v>231</v>
      </c>
      <c r="B59" s="40">
        <v>7325</v>
      </c>
      <c r="C59" s="36"/>
      <c r="D59" s="36"/>
      <c r="E59" s="36"/>
      <c r="F59" s="37"/>
      <c r="G59" s="37"/>
      <c r="H59" s="36">
        <v>143402</v>
      </c>
      <c r="I59" s="36">
        <v>0</v>
      </c>
      <c r="J59" s="25">
        <f t="shared" si="13"/>
        <v>0</v>
      </c>
    </row>
    <row r="60" spans="1:10" s="17" customFormat="1" ht="47.25" x14ac:dyDescent="0.2">
      <c r="A60" s="28" t="s">
        <v>211</v>
      </c>
      <c r="B60" s="40">
        <v>7361</v>
      </c>
      <c r="C60" s="41"/>
      <c r="D60" s="41"/>
      <c r="E60" s="41"/>
      <c r="F60" s="37"/>
      <c r="G60" s="37"/>
      <c r="H60" s="36">
        <v>2850000</v>
      </c>
      <c r="I60" s="36">
        <v>0</v>
      </c>
      <c r="J60" s="25">
        <f t="shared" si="13"/>
        <v>0</v>
      </c>
    </row>
    <row r="61" spans="1:10" s="17" customFormat="1" ht="47.25" x14ac:dyDescent="0.2">
      <c r="A61" s="28" t="s">
        <v>232</v>
      </c>
      <c r="B61" s="40">
        <v>7363</v>
      </c>
      <c r="C61" s="41"/>
      <c r="D61" s="41"/>
      <c r="E61" s="41"/>
      <c r="F61" s="37"/>
      <c r="G61" s="37"/>
      <c r="H61" s="36">
        <v>109497.2</v>
      </c>
      <c r="I61" s="36">
        <v>109492.8</v>
      </c>
      <c r="J61" s="25">
        <f t="shared" si="13"/>
        <v>99.995981632407052</v>
      </c>
    </row>
    <row r="62" spans="1:10" s="17" customFormat="1" ht="31.5" x14ac:dyDescent="0.2">
      <c r="A62" s="28" t="s">
        <v>174</v>
      </c>
      <c r="B62" s="40" t="s">
        <v>175</v>
      </c>
      <c r="C62" s="41"/>
      <c r="D62" s="41"/>
      <c r="E62" s="41"/>
      <c r="F62" s="37"/>
      <c r="G62" s="37"/>
      <c r="H62" s="36">
        <v>870898</v>
      </c>
      <c r="I62" s="36">
        <v>0</v>
      </c>
      <c r="J62" s="25">
        <f t="shared" si="13"/>
        <v>0</v>
      </c>
    </row>
    <row r="63" spans="1:10" s="17" customFormat="1" ht="31.5" x14ac:dyDescent="0.2">
      <c r="A63" s="28" t="s">
        <v>212</v>
      </c>
      <c r="B63" s="40">
        <v>7380</v>
      </c>
      <c r="C63" s="41"/>
      <c r="D63" s="41"/>
      <c r="E63" s="41"/>
      <c r="F63" s="37"/>
      <c r="G63" s="37"/>
      <c r="H63" s="36">
        <v>4700000</v>
      </c>
      <c r="I63" s="36">
        <v>643224.06999999995</v>
      </c>
      <c r="J63" s="25">
        <f t="shared" si="13"/>
        <v>13.685618510638298</v>
      </c>
    </row>
    <row r="64" spans="1:10" s="17" customFormat="1" ht="47.25" x14ac:dyDescent="0.2">
      <c r="A64" s="34" t="s">
        <v>151</v>
      </c>
      <c r="B64" s="40" t="s">
        <v>169</v>
      </c>
      <c r="C64" s="36">
        <v>4994163</v>
      </c>
      <c r="D64" s="36">
        <v>4994163</v>
      </c>
      <c r="E64" s="36">
        <v>4969189.92</v>
      </c>
      <c r="F64" s="37">
        <f t="shared" ref="F64:F69" si="18">+E64/C64*100</f>
        <v>99.499954647054963</v>
      </c>
      <c r="G64" s="37">
        <f t="shared" ref="G64:G69" si="19">+E64/D64*100</f>
        <v>99.499954647054963</v>
      </c>
      <c r="H64" s="36">
        <v>20000</v>
      </c>
      <c r="I64" s="36">
        <v>0</v>
      </c>
      <c r="J64" s="25">
        <f t="shared" si="13"/>
        <v>0</v>
      </c>
    </row>
    <row r="65" spans="1:11" s="17" customFormat="1" ht="47.25" x14ac:dyDescent="0.2">
      <c r="A65" s="28" t="s">
        <v>213</v>
      </c>
      <c r="B65" s="40">
        <v>7462</v>
      </c>
      <c r="C65" s="36"/>
      <c r="D65" s="36"/>
      <c r="E65" s="36"/>
      <c r="F65" s="37"/>
      <c r="G65" s="37"/>
      <c r="H65" s="36">
        <v>4500000</v>
      </c>
      <c r="I65" s="36">
        <v>4500000</v>
      </c>
      <c r="J65" s="25">
        <f t="shared" si="13"/>
        <v>100</v>
      </c>
    </row>
    <row r="66" spans="1:11" s="17" customFormat="1" ht="31.5" x14ac:dyDescent="0.2">
      <c r="A66" s="28" t="s">
        <v>188</v>
      </c>
      <c r="B66" s="40">
        <v>7610</v>
      </c>
      <c r="C66" s="36">
        <v>0</v>
      </c>
      <c r="D66" s="36">
        <v>0</v>
      </c>
      <c r="E66" s="36">
        <v>0</v>
      </c>
      <c r="F66" s="37"/>
      <c r="G66" s="37"/>
      <c r="H66" s="41"/>
      <c r="I66" s="38"/>
      <c r="J66" s="25"/>
    </row>
    <row r="67" spans="1:11" s="17" customFormat="1" ht="15.75" x14ac:dyDescent="0.2">
      <c r="A67" s="34" t="s">
        <v>152</v>
      </c>
      <c r="B67" s="40" t="s">
        <v>170</v>
      </c>
      <c r="C67" s="36">
        <v>850980</v>
      </c>
      <c r="D67" s="36">
        <v>850980</v>
      </c>
      <c r="E67" s="36">
        <v>850977</v>
      </c>
      <c r="F67" s="37">
        <f t="shared" si="18"/>
        <v>99.999647465275331</v>
      </c>
      <c r="G67" s="37">
        <f t="shared" si="19"/>
        <v>99.999647465275331</v>
      </c>
      <c r="H67" s="41"/>
      <c r="I67" s="38"/>
      <c r="J67" s="25"/>
    </row>
    <row r="68" spans="1:11" s="17" customFormat="1" ht="31.5" x14ac:dyDescent="0.2">
      <c r="A68" s="28" t="s">
        <v>233</v>
      </c>
      <c r="B68" s="40">
        <v>7670</v>
      </c>
      <c r="C68" s="36"/>
      <c r="D68" s="36"/>
      <c r="E68" s="36"/>
      <c r="F68" s="37"/>
      <c r="G68" s="37"/>
      <c r="H68" s="36">
        <v>1400000</v>
      </c>
      <c r="I68" s="36">
        <v>0</v>
      </c>
      <c r="J68" s="25">
        <v>0</v>
      </c>
    </row>
    <row r="69" spans="1:11" s="17" customFormat="1" ht="31.5" x14ac:dyDescent="0.2">
      <c r="A69" s="28" t="s">
        <v>153</v>
      </c>
      <c r="B69" s="40">
        <v>7680</v>
      </c>
      <c r="C69" s="36">
        <v>141830</v>
      </c>
      <c r="D69" s="36">
        <v>141830</v>
      </c>
      <c r="E69" s="36">
        <v>0</v>
      </c>
      <c r="F69" s="37">
        <f t="shared" si="18"/>
        <v>0</v>
      </c>
      <c r="G69" s="37">
        <f t="shared" si="19"/>
        <v>0</v>
      </c>
      <c r="H69" s="41"/>
      <c r="I69" s="38"/>
      <c r="J69" s="25"/>
    </row>
    <row r="70" spans="1:11" s="17" customFormat="1" ht="15.75" x14ac:dyDescent="0.2">
      <c r="A70" s="34" t="s">
        <v>154</v>
      </c>
      <c r="B70" s="40" t="s">
        <v>171</v>
      </c>
      <c r="C70" s="36">
        <v>737340</v>
      </c>
      <c r="D70" s="36">
        <v>737340</v>
      </c>
      <c r="E70" s="36">
        <v>672339.84</v>
      </c>
      <c r="F70" s="37">
        <f>+E70/C70*100</f>
        <v>91.184506469200088</v>
      </c>
      <c r="G70" s="37">
        <f>+E70/D70*100</f>
        <v>91.184506469200088</v>
      </c>
      <c r="H70" s="41"/>
      <c r="I70" s="38"/>
      <c r="J70" s="25"/>
    </row>
    <row r="71" spans="1:11" s="26" customFormat="1" ht="15.75" x14ac:dyDescent="0.2">
      <c r="A71" s="46" t="s">
        <v>194</v>
      </c>
      <c r="B71" s="44">
        <v>8000</v>
      </c>
      <c r="C71" s="47">
        <f>C72+C73+C74+C76</f>
        <v>1633914.02</v>
      </c>
      <c r="D71" s="47">
        <f t="shared" ref="D71:E71" si="20">D72+D73+D74+D76</f>
        <v>1633914.02</v>
      </c>
      <c r="E71" s="47">
        <f t="shared" si="20"/>
        <v>474287.22</v>
      </c>
      <c r="F71" s="27">
        <f t="shared" ref="F71:F76" si="21">+E71/C71*100</f>
        <v>29.027673071805822</v>
      </c>
      <c r="G71" s="27">
        <f t="shared" ref="G71:G76" si="22">+E71/D71*100</f>
        <v>29.027673071805822</v>
      </c>
      <c r="H71" s="45">
        <f>H73+H74+H75</f>
        <v>715925</v>
      </c>
      <c r="I71" s="45">
        <f>I73+I74+I75</f>
        <v>374924.48</v>
      </c>
      <c r="J71" s="24">
        <f t="shared" si="13"/>
        <v>52.36923979467123</v>
      </c>
    </row>
    <row r="72" spans="1:11" s="17" customFormat="1" ht="31.5" x14ac:dyDescent="0.2">
      <c r="A72" s="28" t="s">
        <v>189</v>
      </c>
      <c r="B72" s="40">
        <v>8110</v>
      </c>
      <c r="C72" s="36">
        <v>400000</v>
      </c>
      <c r="D72" s="36">
        <v>400000</v>
      </c>
      <c r="E72" s="36">
        <v>200672.9</v>
      </c>
      <c r="F72" s="37">
        <f t="shared" si="21"/>
        <v>50.168225</v>
      </c>
      <c r="G72" s="37">
        <f t="shared" si="22"/>
        <v>50.168225</v>
      </c>
      <c r="H72" s="41"/>
      <c r="I72" s="38"/>
      <c r="J72" s="24"/>
    </row>
    <row r="73" spans="1:11" s="17" customFormat="1" ht="31.5" x14ac:dyDescent="0.2">
      <c r="A73" s="28" t="s">
        <v>228</v>
      </c>
      <c r="B73" s="40">
        <v>8220</v>
      </c>
      <c r="C73" s="36">
        <v>759639.02</v>
      </c>
      <c r="D73" s="36">
        <v>759639.02</v>
      </c>
      <c r="E73" s="36">
        <v>59639.02</v>
      </c>
      <c r="F73" s="37"/>
      <c r="G73" s="37"/>
      <c r="H73" s="36">
        <v>300000</v>
      </c>
      <c r="I73" s="36">
        <v>0</v>
      </c>
      <c r="J73" s="25">
        <f t="shared" si="13"/>
        <v>0</v>
      </c>
    </row>
    <row r="74" spans="1:11" s="17" customFormat="1" ht="15.75" x14ac:dyDescent="0.2">
      <c r="A74" s="28" t="s">
        <v>208</v>
      </c>
      <c r="B74" s="40">
        <v>8240</v>
      </c>
      <c r="C74" s="36">
        <v>214075</v>
      </c>
      <c r="D74" s="36">
        <v>214075</v>
      </c>
      <c r="E74" s="36">
        <v>213975.3</v>
      </c>
      <c r="F74" s="37">
        <f t="shared" si="21"/>
        <v>99.953427537078127</v>
      </c>
      <c r="G74" s="37">
        <f t="shared" si="22"/>
        <v>99.953427537078127</v>
      </c>
      <c r="H74" s="36">
        <v>404925</v>
      </c>
      <c r="I74" s="36">
        <v>374924.48</v>
      </c>
      <c r="J74" s="25">
        <f t="shared" si="13"/>
        <v>92.591092177563738</v>
      </c>
    </row>
    <row r="75" spans="1:11" s="17" customFormat="1" ht="15.75" x14ac:dyDescent="0.2">
      <c r="A75" s="21" t="s">
        <v>195</v>
      </c>
      <c r="B75" s="40">
        <v>8340</v>
      </c>
      <c r="C75" s="41"/>
      <c r="D75" s="41"/>
      <c r="E75" s="41"/>
      <c r="F75" s="37"/>
      <c r="G75" s="37"/>
      <c r="H75" s="36">
        <v>11000</v>
      </c>
      <c r="I75" s="36">
        <v>0</v>
      </c>
      <c r="J75" s="25">
        <f t="shared" si="13"/>
        <v>0</v>
      </c>
    </row>
    <row r="76" spans="1:11" s="17" customFormat="1" ht="15.75" x14ac:dyDescent="0.2">
      <c r="A76" s="28" t="s">
        <v>193</v>
      </c>
      <c r="B76" s="40">
        <v>8710</v>
      </c>
      <c r="C76" s="36">
        <v>260200</v>
      </c>
      <c r="D76" s="36">
        <v>260200</v>
      </c>
      <c r="E76" s="36">
        <v>0</v>
      </c>
      <c r="F76" s="37">
        <f t="shared" si="21"/>
        <v>0</v>
      </c>
      <c r="G76" s="37">
        <f t="shared" si="22"/>
        <v>0</v>
      </c>
      <c r="H76" s="41"/>
      <c r="I76" s="38"/>
      <c r="J76" s="25"/>
    </row>
    <row r="77" spans="1:11" s="16" customFormat="1" ht="15.75" x14ac:dyDescent="0.2">
      <c r="A77" s="42" t="s">
        <v>155</v>
      </c>
      <c r="B77" s="44" t="s">
        <v>172</v>
      </c>
      <c r="C77" s="45">
        <f>C78+C79</f>
        <v>4768460</v>
      </c>
      <c r="D77" s="45">
        <f t="shared" ref="D77:E77" si="23">D78+D79</f>
        <v>4768460</v>
      </c>
      <c r="E77" s="45">
        <f t="shared" si="23"/>
        <v>4765351.93</v>
      </c>
      <c r="F77" s="27">
        <f t="shared" si="2"/>
        <v>99.934820256434989</v>
      </c>
      <c r="G77" s="27">
        <f t="shared" si="3"/>
        <v>99.934820256434989</v>
      </c>
      <c r="H77" s="63">
        <f>H78+H79</f>
        <v>1890000</v>
      </c>
      <c r="I77" s="63">
        <f>I78+I79</f>
        <v>1890000</v>
      </c>
      <c r="J77" s="24">
        <f t="shared" si="13"/>
        <v>100</v>
      </c>
    </row>
    <row r="78" spans="1:11" s="17" customFormat="1" ht="15.75" x14ac:dyDescent="0.2">
      <c r="A78" s="34" t="s">
        <v>156</v>
      </c>
      <c r="B78" s="40" t="s">
        <v>173</v>
      </c>
      <c r="C78" s="36">
        <v>2325000</v>
      </c>
      <c r="D78" s="36">
        <v>2325000</v>
      </c>
      <c r="E78" s="36">
        <v>2325000</v>
      </c>
      <c r="F78" s="37">
        <f t="shared" si="2"/>
        <v>100</v>
      </c>
      <c r="G78" s="37">
        <f t="shared" si="3"/>
        <v>100</v>
      </c>
      <c r="H78" s="36">
        <v>720000</v>
      </c>
      <c r="I78" s="36">
        <v>720000</v>
      </c>
      <c r="J78" s="25">
        <f t="shared" si="13"/>
        <v>100</v>
      </c>
      <c r="K78" s="64"/>
    </row>
    <row r="79" spans="1:11" s="17" customFormat="1" ht="47.25" x14ac:dyDescent="0.2">
      <c r="A79" s="28" t="s">
        <v>209</v>
      </c>
      <c r="B79" s="40">
        <v>9800</v>
      </c>
      <c r="C79" s="36">
        <v>2443460</v>
      </c>
      <c r="D79" s="36">
        <v>2443460</v>
      </c>
      <c r="E79" s="36">
        <v>2440351.9300000002</v>
      </c>
      <c r="F79" s="37">
        <f t="shared" si="2"/>
        <v>99.872800455092374</v>
      </c>
      <c r="G79" s="37">
        <f t="shared" si="3"/>
        <v>99.872800455092374</v>
      </c>
      <c r="H79" s="36">
        <v>1170000</v>
      </c>
      <c r="I79" s="36">
        <v>1170000</v>
      </c>
      <c r="J79" s="25">
        <f t="shared" si="13"/>
        <v>100</v>
      </c>
    </row>
    <row r="80" spans="1:11" s="16" customFormat="1" ht="15.75" x14ac:dyDescent="0.2">
      <c r="A80" s="42" t="s">
        <v>214</v>
      </c>
      <c r="B80" s="39"/>
      <c r="C80" s="45">
        <f>C9+C12+C23+C30+C39+C46+C50+C56+C71+C77</f>
        <v>314202788.54999995</v>
      </c>
      <c r="D80" s="45">
        <f>D9+D12+D23+D30+D39+D46+D50+D56+D71+D77</f>
        <v>314202788.54999995</v>
      </c>
      <c r="E80" s="45">
        <f>E9+E12+E23+E30+E39+E46+E50+E56+E71+E77</f>
        <v>306955674.77999997</v>
      </c>
      <c r="F80" s="27">
        <f t="shared" si="2"/>
        <v>97.693491581203233</v>
      </c>
      <c r="G80" s="27">
        <f t="shared" si="3"/>
        <v>97.693491581203233</v>
      </c>
      <c r="H80" s="32">
        <f>H9+H12+H39+H46+H50+H56+H71+H77+H30+H23</f>
        <v>34540948.049999997</v>
      </c>
      <c r="I80" s="32">
        <f>I9+I12+I39+I46+I50+I56+I71+I77+I30+I23</f>
        <v>17475890.140000001</v>
      </c>
      <c r="J80" s="24">
        <f>+I80/H80*100</f>
        <v>50.594703175786172</v>
      </c>
    </row>
    <row r="83" spans="3:5" x14ac:dyDescent="0.2">
      <c r="C83" s="11"/>
      <c r="D83" s="11"/>
    </row>
    <row r="84" spans="3:5" x14ac:dyDescent="0.2">
      <c r="E84" s="11"/>
    </row>
  </sheetData>
  <mergeCells count="14">
    <mergeCell ref="H5:J5"/>
    <mergeCell ref="A2:L2"/>
    <mergeCell ref="A8:J8"/>
    <mergeCell ref="C6:C7"/>
    <mergeCell ref="D6:D7"/>
    <mergeCell ref="A5:A7"/>
    <mergeCell ref="B5:B6"/>
    <mergeCell ref="C5:G5"/>
    <mergeCell ref="G6:G7"/>
    <mergeCell ref="I6:I7"/>
    <mergeCell ref="H6:H7"/>
    <mergeCell ref="J6:J7"/>
    <mergeCell ref="E6:E7"/>
    <mergeCell ref="F6:F7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G124" sqref="G124"/>
    </sheetView>
  </sheetViews>
  <sheetFormatPr defaultRowHeight="12.75" x14ac:dyDescent="0.2"/>
  <cols>
    <col min="1" max="1" width="0.140625" customWidth="1"/>
    <col min="2" max="2" width="14.28515625" customWidth="1"/>
    <col min="3" max="3" width="52.140625" style="5" customWidth="1"/>
    <col min="4" max="4" width="16.28515625" customWidth="1"/>
    <col min="5" max="5" width="15.5703125" customWidth="1"/>
    <col min="6" max="6" width="15.7109375" customWidth="1"/>
    <col min="7" max="7" width="15.42578125" customWidth="1"/>
    <col min="8" max="8" width="18.42578125" style="10" customWidth="1"/>
    <col min="9" max="9" width="14.42578125" customWidth="1"/>
    <col min="10" max="10" width="18.5703125" hidden="1" customWidth="1"/>
    <col min="11" max="11" width="17.5703125" customWidth="1"/>
    <col min="12" max="12" width="16.7109375" customWidth="1"/>
    <col min="13" max="13" width="18" hidden="1" customWidth="1"/>
  </cols>
  <sheetData>
    <row r="1" spans="1:13" x14ac:dyDescent="0.2">
      <c r="A1" s="1"/>
      <c r="B1" s="1"/>
      <c r="C1" s="4"/>
      <c r="D1" s="1"/>
      <c r="E1" s="1"/>
      <c r="F1" s="1"/>
      <c r="G1" s="1"/>
      <c r="H1" s="8"/>
      <c r="I1" s="1"/>
      <c r="J1" s="1"/>
      <c r="K1" s="1"/>
    </row>
    <row r="2" spans="1:13" ht="23.25" x14ac:dyDescent="0.3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3" ht="26.25" x14ac:dyDescent="0.4">
      <c r="A3" s="1"/>
      <c r="B3" s="81" t="s">
        <v>218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s="15" customFormat="1" ht="26.25" x14ac:dyDescent="0.4">
      <c r="A4" s="1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6.25" x14ac:dyDescent="0.4">
      <c r="A5" s="1"/>
      <c r="B5" s="6"/>
      <c r="C5" s="7"/>
      <c r="D5" s="96"/>
      <c r="E5" s="96"/>
      <c r="F5" s="96"/>
      <c r="G5" s="3"/>
      <c r="H5" s="9"/>
      <c r="I5" s="7"/>
      <c r="J5" s="7"/>
      <c r="K5" s="7"/>
      <c r="L5" s="18" t="s">
        <v>0</v>
      </c>
      <c r="M5" s="7"/>
    </row>
    <row r="6" spans="1:13" s="19" customFormat="1" x14ac:dyDescent="0.2">
      <c r="B6" s="86" t="s">
        <v>66</v>
      </c>
      <c r="C6" s="86" t="s">
        <v>67</v>
      </c>
      <c r="D6" s="86" t="s">
        <v>68</v>
      </c>
      <c r="E6" s="101"/>
      <c r="F6" s="101"/>
      <c r="G6" s="101"/>
      <c r="H6" s="101"/>
      <c r="I6" s="86" t="s">
        <v>87</v>
      </c>
      <c r="J6" s="98"/>
      <c r="K6" s="98"/>
      <c r="L6" s="98"/>
      <c r="M6" s="20"/>
    </row>
    <row r="7" spans="1:13" s="21" customFormat="1" ht="15.75" customHeight="1" x14ac:dyDescent="0.2">
      <c r="A7" s="104"/>
      <c r="B7" s="98"/>
      <c r="C7" s="98"/>
      <c r="D7" s="86" t="s">
        <v>88</v>
      </c>
      <c r="E7" s="86" t="s">
        <v>89</v>
      </c>
      <c r="F7" s="86" t="s">
        <v>90</v>
      </c>
      <c r="G7" s="86" t="s">
        <v>91</v>
      </c>
      <c r="H7" s="90" t="s">
        <v>92</v>
      </c>
      <c r="I7" s="86" t="s">
        <v>88</v>
      </c>
      <c r="J7" s="86" t="s">
        <v>89</v>
      </c>
      <c r="K7" s="86" t="s">
        <v>90</v>
      </c>
      <c r="L7" s="86" t="s">
        <v>91</v>
      </c>
      <c r="M7" s="90" t="s">
        <v>92</v>
      </c>
    </row>
    <row r="8" spans="1:13" s="21" customFormat="1" ht="99.75" customHeight="1" x14ac:dyDescent="0.2">
      <c r="A8" s="104"/>
      <c r="B8" s="98"/>
      <c r="C8" s="98"/>
      <c r="D8" s="97"/>
      <c r="E8" s="97"/>
      <c r="F8" s="98"/>
      <c r="G8" s="98"/>
      <c r="H8" s="99"/>
      <c r="I8" s="97"/>
      <c r="J8" s="97"/>
      <c r="K8" s="98"/>
      <c r="L8" s="98"/>
      <c r="M8" s="99"/>
    </row>
    <row r="9" spans="1:13" s="19" customFormat="1" ht="25.5" x14ac:dyDescent="0.2">
      <c r="A9" s="22"/>
      <c r="B9" s="100" t="s">
        <v>69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23"/>
    </row>
    <row r="10" spans="1:13" s="52" customFormat="1" ht="15.75" x14ac:dyDescent="0.25">
      <c r="A10" s="49"/>
      <c r="B10" s="49">
        <v>10000000</v>
      </c>
      <c r="C10" s="50" t="s">
        <v>1</v>
      </c>
      <c r="D10" s="65">
        <f>D11+D19+D29+D37</f>
        <v>164201020</v>
      </c>
      <c r="E10" s="65">
        <f t="shared" ref="E10:F10" si="0">E11+E19+E29+E37</f>
        <v>164201020</v>
      </c>
      <c r="F10" s="65">
        <f t="shared" si="0"/>
        <v>175002081.06</v>
      </c>
      <c r="G10" s="24">
        <f>+F10/D10*100</f>
        <v>106.5779500395308</v>
      </c>
      <c r="H10" s="24">
        <f t="shared" ref="G10:H76" si="1">IF(E10=0,0,F10/E10*100)</f>
        <v>106.5779500395308</v>
      </c>
      <c r="I10" s="66">
        <f>I56</f>
        <v>11000</v>
      </c>
      <c r="J10" s="66">
        <f t="shared" ref="J10:K10" si="2">J56</f>
        <v>0</v>
      </c>
      <c r="K10" s="66">
        <f t="shared" si="2"/>
        <v>72290.91</v>
      </c>
      <c r="L10" s="24" t="s">
        <v>223</v>
      </c>
      <c r="M10" s="53"/>
    </row>
    <row r="11" spans="1:13" s="2" customFormat="1" ht="31.5" x14ac:dyDescent="0.25">
      <c r="A11" s="48"/>
      <c r="B11" s="48">
        <v>11000000</v>
      </c>
      <c r="C11" s="51" t="s">
        <v>2</v>
      </c>
      <c r="D11" s="67">
        <f>D12+D17</f>
        <v>113262500</v>
      </c>
      <c r="E11" s="67">
        <f t="shared" ref="E11:F11" si="3">E12+E17</f>
        <v>113262500</v>
      </c>
      <c r="F11" s="67">
        <f t="shared" si="3"/>
        <v>120487213.89</v>
      </c>
      <c r="G11" s="24">
        <f t="shared" ref="G11:G76" si="4">+F11/D11*100</f>
        <v>106.37873425891182</v>
      </c>
      <c r="H11" s="24">
        <f t="shared" si="1"/>
        <v>106.37873425891182</v>
      </c>
      <c r="I11" s="68"/>
      <c r="J11" s="68"/>
      <c r="K11" s="68"/>
      <c r="L11" s="69"/>
      <c r="M11" s="57"/>
    </row>
    <row r="12" spans="1:13" s="55" customFormat="1" ht="15.75" x14ac:dyDescent="0.25">
      <c r="A12" s="49"/>
      <c r="B12" s="49">
        <v>11010000</v>
      </c>
      <c r="C12" s="50" t="s">
        <v>3</v>
      </c>
      <c r="D12" s="65">
        <f>D13+D14+D15+D16</f>
        <v>113242500</v>
      </c>
      <c r="E12" s="65">
        <f t="shared" ref="E12:F12" si="5">E13+E14+E15+E16</f>
        <v>113242500</v>
      </c>
      <c r="F12" s="65">
        <f t="shared" si="5"/>
        <v>120472293.89</v>
      </c>
      <c r="G12" s="24">
        <f t="shared" si="4"/>
        <v>106.38434676910171</v>
      </c>
      <c r="H12" s="24">
        <f t="shared" si="1"/>
        <v>106.38434676910171</v>
      </c>
      <c r="I12" s="70"/>
      <c r="J12" s="70"/>
      <c r="K12" s="70"/>
      <c r="L12" s="71"/>
      <c r="M12" s="56"/>
    </row>
    <row r="13" spans="1:13" s="2" customFormat="1" ht="47.25" x14ac:dyDescent="0.25">
      <c r="A13" s="48"/>
      <c r="B13" s="48">
        <v>11010100</v>
      </c>
      <c r="C13" s="51" t="s">
        <v>4</v>
      </c>
      <c r="D13" s="67">
        <v>86242500</v>
      </c>
      <c r="E13" s="67">
        <v>86242500</v>
      </c>
      <c r="F13" s="67">
        <v>92579931.980000004</v>
      </c>
      <c r="G13" s="24">
        <f t="shared" si="4"/>
        <v>107.34838621329392</v>
      </c>
      <c r="H13" s="24">
        <f t="shared" si="1"/>
        <v>107.34838621329392</v>
      </c>
      <c r="I13" s="68"/>
      <c r="J13" s="68"/>
      <c r="K13" s="68"/>
      <c r="L13" s="69"/>
      <c r="M13" s="57"/>
    </row>
    <row r="14" spans="1:13" s="2" customFormat="1" ht="78.75" x14ac:dyDescent="0.25">
      <c r="A14" s="48"/>
      <c r="B14" s="48">
        <v>11010200</v>
      </c>
      <c r="C14" s="51" t="s">
        <v>5</v>
      </c>
      <c r="D14" s="67">
        <v>23500000</v>
      </c>
      <c r="E14" s="67">
        <v>23500000</v>
      </c>
      <c r="F14" s="67">
        <v>23427607.940000001</v>
      </c>
      <c r="G14" s="24">
        <f t="shared" si="4"/>
        <v>99.69194868085107</v>
      </c>
      <c r="H14" s="24">
        <f t="shared" si="1"/>
        <v>99.69194868085107</v>
      </c>
      <c r="I14" s="68"/>
      <c r="J14" s="68"/>
      <c r="K14" s="68"/>
      <c r="L14" s="69"/>
      <c r="M14" s="57"/>
    </row>
    <row r="15" spans="1:13" s="2" customFormat="1" ht="47.25" x14ac:dyDescent="0.25">
      <c r="A15" s="48"/>
      <c r="B15" s="48">
        <v>11010400</v>
      </c>
      <c r="C15" s="51" t="s">
        <v>6</v>
      </c>
      <c r="D15" s="67">
        <v>2400000</v>
      </c>
      <c r="E15" s="67">
        <v>2400000</v>
      </c>
      <c r="F15" s="67">
        <v>3497378.36</v>
      </c>
      <c r="G15" s="24">
        <f t="shared" si="4"/>
        <v>145.72409833333333</v>
      </c>
      <c r="H15" s="24">
        <f t="shared" si="1"/>
        <v>145.72409833333333</v>
      </c>
      <c r="I15" s="68"/>
      <c r="J15" s="68"/>
      <c r="K15" s="68"/>
      <c r="L15" s="69"/>
      <c r="M15" s="57"/>
    </row>
    <row r="16" spans="1:13" s="2" customFormat="1" ht="47.25" x14ac:dyDescent="0.25">
      <c r="A16" s="48"/>
      <c r="B16" s="48">
        <v>11010500</v>
      </c>
      <c r="C16" s="51" t="s">
        <v>7</v>
      </c>
      <c r="D16" s="67">
        <v>1100000</v>
      </c>
      <c r="E16" s="67">
        <v>1100000</v>
      </c>
      <c r="F16" s="67">
        <v>967375.60999999987</v>
      </c>
      <c r="G16" s="24">
        <f t="shared" si="4"/>
        <v>87.943237272727259</v>
      </c>
      <c r="H16" s="24">
        <f t="shared" si="1"/>
        <v>87.943237272727259</v>
      </c>
      <c r="I16" s="68"/>
      <c r="J16" s="68"/>
      <c r="K16" s="68"/>
      <c r="L16" s="69"/>
      <c r="M16" s="57"/>
    </row>
    <row r="17" spans="1:13" s="55" customFormat="1" ht="15.75" x14ac:dyDescent="0.25">
      <c r="A17" s="49"/>
      <c r="B17" s="49">
        <v>11020000</v>
      </c>
      <c r="C17" s="50" t="s">
        <v>8</v>
      </c>
      <c r="D17" s="65">
        <f>D18</f>
        <v>20000</v>
      </c>
      <c r="E17" s="65">
        <f>E18</f>
        <v>20000</v>
      </c>
      <c r="F17" s="65">
        <f>F18</f>
        <v>14920</v>
      </c>
      <c r="G17" s="24">
        <f t="shared" si="4"/>
        <v>74.599999999999994</v>
      </c>
      <c r="H17" s="24">
        <f t="shared" si="1"/>
        <v>74.599999999999994</v>
      </c>
      <c r="I17" s="70"/>
      <c r="J17" s="70"/>
      <c r="K17" s="70"/>
      <c r="L17" s="71"/>
      <c r="M17" s="56"/>
    </row>
    <row r="18" spans="1:13" s="2" customFormat="1" ht="31.5" x14ac:dyDescent="0.25">
      <c r="A18" s="48"/>
      <c r="B18" s="48">
        <v>11020200</v>
      </c>
      <c r="C18" s="51" t="s">
        <v>9</v>
      </c>
      <c r="D18" s="67">
        <v>20000</v>
      </c>
      <c r="E18" s="67">
        <v>20000</v>
      </c>
      <c r="F18" s="67">
        <v>14920</v>
      </c>
      <c r="G18" s="24">
        <f t="shared" si="4"/>
        <v>74.599999999999994</v>
      </c>
      <c r="H18" s="24">
        <f t="shared" si="1"/>
        <v>74.599999999999994</v>
      </c>
      <c r="I18" s="68"/>
      <c r="J18" s="68"/>
      <c r="K18" s="68"/>
      <c r="L18" s="69"/>
      <c r="M18" s="57"/>
    </row>
    <row r="19" spans="1:13" s="55" customFormat="1" ht="31.5" x14ac:dyDescent="0.25">
      <c r="A19" s="49"/>
      <c r="B19" s="49">
        <v>13000000</v>
      </c>
      <c r="C19" s="50" t="s">
        <v>10</v>
      </c>
      <c r="D19" s="65">
        <f>D20+D23+D25+D27</f>
        <v>1760000</v>
      </c>
      <c r="E19" s="65">
        <f t="shared" ref="E19:F19" si="6">E20+E23+E25+E27</f>
        <v>1760000</v>
      </c>
      <c r="F19" s="65">
        <f t="shared" si="6"/>
        <v>1912451.1400000001</v>
      </c>
      <c r="G19" s="24">
        <f t="shared" si="4"/>
        <v>108.6619965909091</v>
      </c>
      <c r="H19" s="24">
        <f t="shared" si="1"/>
        <v>108.6619965909091</v>
      </c>
      <c r="I19" s="70"/>
      <c r="J19" s="70"/>
      <c r="K19" s="70"/>
      <c r="L19" s="71"/>
      <c r="M19" s="56"/>
    </row>
    <row r="20" spans="1:13" s="55" customFormat="1" ht="31.5" x14ac:dyDescent="0.25">
      <c r="A20" s="49"/>
      <c r="B20" s="49">
        <v>13010000</v>
      </c>
      <c r="C20" s="50" t="s">
        <v>11</v>
      </c>
      <c r="D20" s="65">
        <f>D21+D22</f>
        <v>1250000</v>
      </c>
      <c r="E20" s="65">
        <f t="shared" ref="E20:F20" si="7">E21+E22</f>
        <v>1250000</v>
      </c>
      <c r="F20" s="65">
        <f t="shared" si="7"/>
        <v>1246071.8600000001</v>
      </c>
      <c r="G20" s="24">
        <f t="shared" si="4"/>
        <v>99.685748800000013</v>
      </c>
      <c r="H20" s="24">
        <f t="shared" si="1"/>
        <v>99.685748800000013</v>
      </c>
      <c r="I20" s="70"/>
      <c r="J20" s="70"/>
      <c r="K20" s="70"/>
      <c r="L20" s="71"/>
      <c r="M20" s="56"/>
    </row>
    <row r="21" spans="1:13" s="2" customFormat="1" ht="47.25" x14ac:dyDescent="0.25">
      <c r="A21" s="48"/>
      <c r="B21" s="48">
        <v>13010100</v>
      </c>
      <c r="C21" s="51" t="s">
        <v>12</v>
      </c>
      <c r="D21" s="67">
        <v>700000</v>
      </c>
      <c r="E21" s="67">
        <v>700000</v>
      </c>
      <c r="F21" s="67">
        <v>695734.31</v>
      </c>
      <c r="G21" s="24">
        <f t="shared" si="4"/>
        <v>99.39061571428573</v>
      </c>
      <c r="H21" s="24">
        <f t="shared" si="1"/>
        <v>99.39061571428573</v>
      </c>
      <c r="I21" s="68"/>
      <c r="J21" s="68"/>
      <c r="K21" s="68"/>
      <c r="L21" s="69"/>
      <c r="M21" s="57"/>
    </row>
    <row r="22" spans="1:13" s="2" customFormat="1" ht="78.75" x14ac:dyDescent="0.25">
      <c r="A22" s="48"/>
      <c r="B22" s="48">
        <v>13010200</v>
      </c>
      <c r="C22" s="51" t="s">
        <v>13</v>
      </c>
      <c r="D22" s="67">
        <v>550000</v>
      </c>
      <c r="E22" s="67">
        <v>550000</v>
      </c>
      <c r="F22" s="67">
        <v>550337.55000000005</v>
      </c>
      <c r="G22" s="24">
        <f t="shared" si="4"/>
        <v>100.06137272727274</v>
      </c>
      <c r="H22" s="24">
        <f t="shared" si="1"/>
        <v>100.06137272727274</v>
      </c>
      <c r="I22" s="68"/>
      <c r="J22" s="68"/>
      <c r="K22" s="68"/>
      <c r="L22" s="69"/>
      <c r="M22" s="57"/>
    </row>
    <row r="23" spans="1:13" s="55" customFormat="1" ht="15.75" x14ac:dyDescent="0.25">
      <c r="A23" s="49"/>
      <c r="B23" s="49">
        <v>13020000</v>
      </c>
      <c r="C23" s="50" t="s">
        <v>178</v>
      </c>
      <c r="D23" s="65">
        <f>D24</f>
        <v>0</v>
      </c>
      <c r="E23" s="65">
        <f>E24</f>
        <v>0</v>
      </c>
      <c r="F23" s="65">
        <f>F24</f>
        <v>-76.5</v>
      </c>
      <c r="G23" s="24">
        <v>0</v>
      </c>
      <c r="H23" s="24">
        <v>0</v>
      </c>
      <c r="I23" s="70"/>
      <c r="J23" s="70"/>
      <c r="K23" s="70"/>
      <c r="L23" s="71"/>
      <c r="M23" s="56"/>
    </row>
    <row r="24" spans="1:13" s="2" customFormat="1" ht="31.5" x14ac:dyDescent="0.25">
      <c r="A24" s="48"/>
      <c r="B24" s="48">
        <v>13020200</v>
      </c>
      <c r="C24" s="51" t="s">
        <v>177</v>
      </c>
      <c r="D24" s="67">
        <v>0</v>
      </c>
      <c r="E24" s="67">
        <v>0</v>
      </c>
      <c r="F24" s="67">
        <v>-76.5</v>
      </c>
      <c r="G24" s="24">
        <v>0</v>
      </c>
      <c r="H24" s="24">
        <v>0</v>
      </c>
      <c r="I24" s="68"/>
      <c r="J24" s="68"/>
      <c r="K24" s="68"/>
      <c r="L24" s="69"/>
      <c r="M24" s="57"/>
    </row>
    <row r="25" spans="1:13" s="55" customFormat="1" ht="31.5" x14ac:dyDescent="0.25">
      <c r="A25" s="49"/>
      <c r="B25" s="49">
        <v>13030000</v>
      </c>
      <c r="C25" s="50" t="s">
        <v>14</v>
      </c>
      <c r="D25" s="65">
        <f>D26</f>
        <v>10000</v>
      </c>
      <c r="E25" s="65">
        <f>E26</f>
        <v>10000</v>
      </c>
      <c r="F25" s="65">
        <f>F26</f>
        <v>10909.9</v>
      </c>
      <c r="G25" s="24">
        <f t="shared" si="4"/>
        <v>109.09899999999999</v>
      </c>
      <c r="H25" s="24">
        <f t="shared" si="1"/>
        <v>109.09899999999999</v>
      </c>
      <c r="I25" s="70"/>
      <c r="J25" s="70"/>
      <c r="K25" s="70"/>
      <c r="L25" s="71"/>
      <c r="M25" s="56"/>
    </row>
    <row r="26" spans="1:13" s="2" customFormat="1" ht="47.25" x14ac:dyDescent="0.25">
      <c r="A26" s="48"/>
      <c r="B26" s="48">
        <v>13030100</v>
      </c>
      <c r="C26" s="51" t="s">
        <v>15</v>
      </c>
      <c r="D26" s="67">
        <v>10000</v>
      </c>
      <c r="E26" s="67">
        <v>10000</v>
      </c>
      <c r="F26" s="67">
        <v>10909.9</v>
      </c>
      <c r="G26" s="24">
        <f t="shared" si="4"/>
        <v>109.09899999999999</v>
      </c>
      <c r="H26" s="24">
        <f t="shared" si="1"/>
        <v>109.09899999999999</v>
      </c>
      <c r="I26" s="68"/>
      <c r="J26" s="68"/>
      <c r="K26" s="68"/>
      <c r="L26" s="69"/>
      <c r="M26" s="57"/>
    </row>
    <row r="27" spans="1:13" s="55" customFormat="1" ht="31.5" x14ac:dyDescent="0.25">
      <c r="A27" s="49"/>
      <c r="B27" s="49">
        <v>13040000</v>
      </c>
      <c r="C27" s="50" t="s">
        <v>179</v>
      </c>
      <c r="D27" s="65">
        <f>D28</f>
        <v>500000</v>
      </c>
      <c r="E27" s="65">
        <f>E28</f>
        <v>500000</v>
      </c>
      <c r="F27" s="65">
        <f>F28</f>
        <v>655545.88</v>
      </c>
      <c r="G27" s="24">
        <f t="shared" si="4"/>
        <v>131.10917599999999</v>
      </c>
      <c r="H27" s="24">
        <f t="shared" si="1"/>
        <v>131.10917599999999</v>
      </c>
      <c r="I27" s="70"/>
      <c r="J27" s="70"/>
      <c r="K27" s="70"/>
      <c r="L27" s="71"/>
      <c r="M27" s="56"/>
    </row>
    <row r="28" spans="1:13" s="2" customFormat="1" ht="47.25" x14ac:dyDescent="0.25">
      <c r="A28" s="48"/>
      <c r="B28" s="48">
        <v>13040100</v>
      </c>
      <c r="C28" s="51" t="s">
        <v>16</v>
      </c>
      <c r="D28" s="67">
        <v>500000</v>
      </c>
      <c r="E28" s="67">
        <v>500000</v>
      </c>
      <c r="F28" s="67">
        <v>655545.88</v>
      </c>
      <c r="G28" s="24">
        <f t="shared" si="4"/>
        <v>131.10917599999999</v>
      </c>
      <c r="H28" s="24">
        <f t="shared" si="1"/>
        <v>131.10917599999999</v>
      </c>
      <c r="I28" s="68"/>
      <c r="J28" s="68"/>
      <c r="K28" s="68"/>
      <c r="L28" s="69"/>
      <c r="M28" s="57"/>
    </row>
    <row r="29" spans="1:13" s="55" customFormat="1" ht="15.75" x14ac:dyDescent="0.25">
      <c r="A29" s="49"/>
      <c r="B29" s="49">
        <v>14000000</v>
      </c>
      <c r="C29" s="50" t="s">
        <v>17</v>
      </c>
      <c r="D29" s="65">
        <f>D30+D32+D34</f>
        <v>9290000</v>
      </c>
      <c r="E29" s="65">
        <f t="shared" ref="E29:F29" si="8">E30+E32+E34</f>
        <v>9290000</v>
      </c>
      <c r="F29" s="65">
        <f t="shared" si="8"/>
        <v>11003527.43</v>
      </c>
      <c r="G29" s="24">
        <f t="shared" si="4"/>
        <v>118.44485931108719</v>
      </c>
      <c r="H29" s="24">
        <f t="shared" si="1"/>
        <v>118.44485931108719</v>
      </c>
      <c r="I29" s="70"/>
      <c r="J29" s="70"/>
      <c r="K29" s="70"/>
      <c r="L29" s="71"/>
      <c r="M29" s="56"/>
    </row>
    <row r="30" spans="1:13" s="55" customFormat="1" ht="31.5" x14ac:dyDescent="0.25">
      <c r="A30" s="49"/>
      <c r="B30" s="49">
        <v>14020000</v>
      </c>
      <c r="C30" s="50" t="s">
        <v>18</v>
      </c>
      <c r="D30" s="65">
        <f>D31</f>
        <v>700000</v>
      </c>
      <c r="E30" s="65">
        <f>E31</f>
        <v>700000</v>
      </c>
      <c r="F30" s="65">
        <f>F31</f>
        <v>928677.52</v>
      </c>
      <c r="G30" s="24">
        <f t="shared" si="4"/>
        <v>132.66821714285715</v>
      </c>
      <c r="H30" s="24">
        <f t="shared" si="1"/>
        <v>132.66821714285715</v>
      </c>
      <c r="I30" s="70"/>
      <c r="J30" s="70"/>
      <c r="K30" s="70"/>
      <c r="L30" s="71"/>
      <c r="M30" s="56"/>
    </row>
    <row r="31" spans="1:13" s="2" customFormat="1" ht="15.75" x14ac:dyDescent="0.25">
      <c r="A31" s="48"/>
      <c r="B31" s="48">
        <v>14021900</v>
      </c>
      <c r="C31" s="51" t="s">
        <v>19</v>
      </c>
      <c r="D31" s="67">
        <v>700000</v>
      </c>
      <c r="E31" s="67">
        <v>700000</v>
      </c>
      <c r="F31" s="67">
        <v>928677.52</v>
      </c>
      <c r="G31" s="24">
        <f t="shared" si="4"/>
        <v>132.66821714285715</v>
      </c>
      <c r="H31" s="24">
        <f t="shared" si="1"/>
        <v>132.66821714285715</v>
      </c>
      <c r="I31" s="68"/>
      <c r="J31" s="68"/>
      <c r="K31" s="68"/>
      <c r="L31" s="69"/>
      <c r="M31" s="57"/>
    </row>
    <row r="32" spans="1:13" s="55" customFormat="1" ht="47.25" x14ac:dyDescent="0.25">
      <c r="A32" s="49"/>
      <c r="B32" s="49">
        <v>14030000</v>
      </c>
      <c r="C32" s="50" t="s">
        <v>20</v>
      </c>
      <c r="D32" s="65">
        <f>D33</f>
        <v>4440000</v>
      </c>
      <c r="E32" s="65">
        <f>E33</f>
        <v>4440000</v>
      </c>
      <c r="F32" s="65">
        <f>F33</f>
        <v>5710108.71</v>
      </c>
      <c r="G32" s="24">
        <f t="shared" si="4"/>
        <v>128.606052027027</v>
      </c>
      <c r="H32" s="24">
        <f t="shared" si="1"/>
        <v>128.606052027027</v>
      </c>
      <c r="I32" s="70"/>
      <c r="J32" s="70"/>
      <c r="K32" s="70"/>
      <c r="L32" s="71"/>
      <c r="M32" s="56"/>
    </row>
    <row r="33" spans="1:13" s="2" customFormat="1" ht="15.75" x14ac:dyDescent="0.25">
      <c r="A33" s="48"/>
      <c r="B33" s="48">
        <v>14031900</v>
      </c>
      <c r="C33" s="51" t="s">
        <v>19</v>
      </c>
      <c r="D33" s="67">
        <v>4440000</v>
      </c>
      <c r="E33" s="67">
        <v>4440000</v>
      </c>
      <c r="F33" s="67">
        <v>5710108.71</v>
      </c>
      <c r="G33" s="24">
        <f t="shared" si="4"/>
        <v>128.606052027027</v>
      </c>
      <c r="H33" s="24">
        <f t="shared" si="1"/>
        <v>128.606052027027</v>
      </c>
      <c r="I33" s="68"/>
      <c r="J33" s="68"/>
      <c r="K33" s="68"/>
      <c r="L33" s="69"/>
      <c r="M33" s="57"/>
    </row>
    <row r="34" spans="1:13" s="55" customFormat="1" ht="47.25" x14ac:dyDescent="0.25">
      <c r="A34" s="49"/>
      <c r="B34" s="49">
        <v>14040000</v>
      </c>
      <c r="C34" s="50" t="s">
        <v>21</v>
      </c>
      <c r="D34" s="65">
        <f>D35+D36</f>
        <v>4150000</v>
      </c>
      <c r="E34" s="65">
        <f t="shared" ref="E34:F34" si="9">E35+E36</f>
        <v>4150000</v>
      </c>
      <c r="F34" s="65">
        <f t="shared" si="9"/>
        <v>4364741.2</v>
      </c>
      <c r="G34" s="24">
        <f t="shared" si="4"/>
        <v>105.17448674698795</v>
      </c>
      <c r="H34" s="24">
        <f t="shared" si="1"/>
        <v>105.17448674698795</v>
      </c>
      <c r="I34" s="70"/>
      <c r="J34" s="70"/>
      <c r="K34" s="70"/>
      <c r="L34" s="71"/>
      <c r="M34" s="56"/>
    </row>
    <row r="35" spans="1:13" s="55" customFormat="1" ht="94.5" x14ac:dyDescent="0.25">
      <c r="A35" s="49"/>
      <c r="B35" s="48">
        <v>14040100</v>
      </c>
      <c r="C35" s="51" t="s">
        <v>196</v>
      </c>
      <c r="D35" s="67">
        <v>1600000</v>
      </c>
      <c r="E35" s="67">
        <v>1600000</v>
      </c>
      <c r="F35" s="67">
        <v>1856576.87</v>
      </c>
      <c r="G35" s="24">
        <f t="shared" si="1"/>
        <v>100</v>
      </c>
      <c r="H35" s="24">
        <f t="shared" si="1"/>
        <v>116.03605437499999</v>
      </c>
      <c r="I35" s="70"/>
      <c r="J35" s="70"/>
      <c r="K35" s="70"/>
      <c r="L35" s="71"/>
      <c r="M35" s="56"/>
    </row>
    <row r="36" spans="1:13" s="55" customFormat="1" ht="78.75" x14ac:dyDescent="0.25">
      <c r="A36" s="49"/>
      <c r="B36" s="48">
        <v>14040200</v>
      </c>
      <c r="C36" s="51" t="s">
        <v>197</v>
      </c>
      <c r="D36" s="67">
        <v>2550000</v>
      </c>
      <c r="E36" s="67">
        <v>2550000</v>
      </c>
      <c r="F36" s="67">
        <v>2508164.33</v>
      </c>
      <c r="G36" s="24">
        <f t="shared" si="4"/>
        <v>98.35938549019609</v>
      </c>
      <c r="H36" s="24">
        <f t="shared" si="1"/>
        <v>98.35938549019609</v>
      </c>
      <c r="I36" s="70"/>
      <c r="J36" s="70"/>
      <c r="K36" s="70"/>
      <c r="L36" s="71"/>
      <c r="M36" s="56"/>
    </row>
    <row r="37" spans="1:13" s="55" customFormat="1" ht="47.25" x14ac:dyDescent="0.25">
      <c r="A37" s="49"/>
      <c r="B37" s="49">
        <v>18000000</v>
      </c>
      <c r="C37" s="50" t="s">
        <v>22</v>
      </c>
      <c r="D37" s="65">
        <f>D38+D49+D52</f>
        <v>39888520</v>
      </c>
      <c r="E37" s="65">
        <f>E38+E49+E52</f>
        <v>39888520</v>
      </c>
      <c r="F37" s="65">
        <f>F38+F49+F52</f>
        <v>41598888.600000001</v>
      </c>
      <c r="G37" s="24">
        <f t="shared" si="4"/>
        <v>104.28787179870298</v>
      </c>
      <c r="H37" s="24">
        <f t="shared" si="1"/>
        <v>104.28787179870298</v>
      </c>
      <c r="I37" s="70"/>
      <c r="J37" s="70"/>
      <c r="K37" s="70"/>
      <c r="L37" s="71"/>
      <c r="M37" s="56"/>
    </row>
    <row r="38" spans="1:13" s="55" customFormat="1" ht="21" customHeight="1" x14ac:dyDescent="0.25">
      <c r="A38" s="49"/>
      <c r="B38" s="49">
        <v>18010000</v>
      </c>
      <c r="C38" s="50" t="s">
        <v>23</v>
      </c>
      <c r="D38" s="65">
        <f>D39+D40+D41+D42+D43+D44+D45+D46+D48+D47</f>
        <v>10713300</v>
      </c>
      <c r="E38" s="65">
        <f t="shared" ref="E38:F38" si="10">E39+E40+E41+E42+E43+E44+E45+E46+E48+E47</f>
        <v>10713300</v>
      </c>
      <c r="F38" s="65">
        <f t="shared" si="10"/>
        <v>10945796.039999999</v>
      </c>
      <c r="G38" s="24">
        <f t="shared" si="4"/>
        <v>102.17016269496793</v>
      </c>
      <c r="H38" s="24">
        <f t="shared" si="1"/>
        <v>102.17016269496793</v>
      </c>
      <c r="I38" s="70"/>
      <c r="J38" s="70"/>
      <c r="K38" s="70"/>
      <c r="L38" s="71"/>
      <c r="M38" s="56"/>
    </row>
    <row r="39" spans="1:13" s="2" customFormat="1" ht="60" customHeight="1" x14ac:dyDescent="0.25">
      <c r="A39" s="48"/>
      <c r="B39" s="48">
        <v>18010100</v>
      </c>
      <c r="C39" s="51" t="s">
        <v>24</v>
      </c>
      <c r="D39" s="67">
        <v>10000</v>
      </c>
      <c r="E39" s="67">
        <v>10000</v>
      </c>
      <c r="F39" s="67">
        <v>7677</v>
      </c>
      <c r="G39" s="24">
        <f t="shared" si="4"/>
        <v>76.77000000000001</v>
      </c>
      <c r="H39" s="24">
        <f t="shared" si="1"/>
        <v>76.77000000000001</v>
      </c>
      <c r="I39" s="68"/>
      <c r="J39" s="68"/>
      <c r="K39" s="68"/>
      <c r="L39" s="69"/>
      <c r="M39" s="57"/>
    </row>
    <row r="40" spans="1:13" s="2" customFormat="1" ht="66" customHeight="1" x14ac:dyDescent="0.25">
      <c r="A40" s="48"/>
      <c r="B40" s="48">
        <v>18010200</v>
      </c>
      <c r="C40" s="51" t="s">
        <v>25</v>
      </c>
      <c r="D40" s="67">
        <v>450000</v>
      </c>
      <c r="E40" s="67">
        <v>450000</v>
      </c>
      <c r="F40" s="67">
        <v>400141.92</v>
      </c>
      <c r="G40" s="24">
        <f t="shared" si="4"/>
        <v>88.920426666666657</v>
      </c>
      <c r="H40" s="24">
        <f t="shared" si="1"/>
        <v>88.920426666666657</v>
      </c>
      <c r="I40" s="68"/>
      <c r="J40" s="68"/>
      <c r="K40" s="68"/>
      <c r="L40" s="69"/>
      <c r="M40" s="57"/>
    </row>
    <row r="41" spans="1:13" s="2" customFormat="1" ht="66.75" customHeight="1" x14ac:dyDescent="0.25">
      <c r="A41" s="48"/>
      <c r="B41" s="48">
        <v>18010300</v>
      </c>
      <c r="C41" s="51" t="s">
        <v>26</v>
      </c>
      <c r="D41" s="67">
        <v>650000</v>
      </c>
      <c r="E41" s="67">
        <v>650000</v>
      </c>
      <c r="F41" s="67">
        <v>767968.19</v>
      </c>
      <c r="G41" s="24">
        <f t="shared" si="4"/>
        <v>118.14895230769228</v>
      </c>
      <c r="H41" s="24">
        <f t="shared" si="1"/>
        <v>118.14895230769228</v>
      </c>
      <c r="I41" s="68"/>
      <c r="J41" s="68"/>
      <c r="K41" s="68"/>
      <c r="L41" s="69"/>
      <c r="M41" s="57"/>
    </row>
    <row r="42" spans="1:13" s="2" customFormat="1" ht="61.5" customHeight="1" x14ac:dyDescent="0.25">
      <c r="A42" s="48"/>
      <c r="B42" s="48">
        <v>18010400</v>
      </c>
      <c r="C42" s="51" t="s">
        <v>27</v>
      </c>
      <c r="D42" s="67">
        <v>1100000</v>
      </c>
      <c r="E42" s="67">
        <v>1100000</v>
      </c>
      <c r="F42" s="67">
        <v>1260734.75</v>
      </c>
      <c r="G42" s="24">
        <f t="shared" si="4"/>
        <v>114.61224999999999</v>
      </c>
      <c r="H42" s="24">
        <f t="shared" si="1"/>
        <v>114.61224999999999</v>
      </c>
      <c r="I42" s="68"/>
      <c r="J42" s="68"/>
      <c r="K42" s="68"/>
      <c r="L42" s="69"/>
      <c r="M42" s="57"/>
    </row>
    <row r="43" spans="1:13" s="2" customFormat="1" ht="15.75" x14ac:dyDescent="0.25">
      <c r="A43" s="48"/>
      <c r="B43" s="48">
        <v>18010500</v>
      </c>
      <c r="C43" s="51" t="s">
        <v>28</v>
      </c>
      <c r="D43" s="67">
        <v>2100000</v>
      </c>
      <c r="E43" s="67">
        <v>2100000</v>
      </c>
      <c r="F43" s="67">
        <v>2084174.74</v>
      </c>
      <c r="G43" s="24">
        <f t="shared" si="4"/>
        <v>99.246416190476197</v>
      </c>
      <c r="H43" s="24">
        <f t="shared" si="1"/>
        <v>99.246416190476197</v>
      </c>
      <c r="I43" s="68"/>
      <c r="J43" s="68"/>
      <c r="K43" s="68"/>
      <c r="L43" s="69"/>
      <c r="M43" s="57"/>
    </row>
    <row r="44" spans="1:13" s="2" customFormat="1" ht="15.75" x14ac:dyDescent="0.25">
      <c r="A44" s="48"/>
      <c r="B44" s="48">
        <v>18010600</v>
      </c>
      <c r="C44" s="51" t="s">
        <v>29</v>
      </c>
      <c r="D44" s="67">
        <v>4900000</v>
      </c>
      <c r="E44" s="67">
        <v>4900000</v>
      </c>
      <c r="F44" s="67">
        <v>4707182.51</v>
      </c>
      <c r="G44" s="24">
        <f t="shared" si="4"/>
        <v>96.064949183673463</v>
      </c>
      <c r="H44" s="24">
        <f t="shared" si="1"/>
        <v>96.064949183673463</v>
      </c>
      <c r="I44" s="68"/>
      <c r="J44" s="68"/>
      <c r="K44" s="68"/>
      <c r="L44" s="69"/>
      <c r="M44" s="57"/>
    </row>
    <row r="45" spans="1:13" s="2" customFormat="1" ht="15.75" x14ac:dyDescent="0.25">
      <c r="A45" s="48"/>
      <c r="B45" s="48">
        <v>18010700</v>
      </c>
      <c r="C45" s="51" t="s">
        <v>30</v>
      </c>
      <c r="D45" s="67">
        <v>427400</v>
      </c>
      <c r="E45" s="67">
        <v>427400</v>
      </c>
      <c r="F45" s="67">
        <v>496665.39</v>
      </c>
      <c r="G45" s="24">
        <f t="shared" si="4"/>
        <v>116.20622133832477</v>
      </c>
      <c r="H45" s="24">
        <f t="shared" si="1"/>
        <v>116.20622133832477</v>
      </c>
      <c r="I45" s="68"/>
      <c r="J45" s="68"/>
      <c r="K45" s="68"/>
      <c r="L45" s="69"/>
      <c r="M45" s="57"/>
    </row>
    <row r="46" spans="1:13" s="2" customFormat="1" ht="15.75" x14ac:dyDescent="0.25">
      <c r="A46" s="48"/>
      <c r="B46" s="48">
        <v>18010900</v>
      </c>
      <c r="C46" s="51" t="s">
        <v>31</v>
      </c>
      <c r="D46" s="67">
        <v>1000000</v>
      </c>
      <c r="E46" s="67">
        <v>1000000</v>
      </c>
      <c r="F46" s="67">
        <v>1143014.04</v>
      </c>
      <c r="G46" s="24">
        <f t="shared" si="4"/>
        <v>114.30140399999999</v>
      </c>
      <c r="H46" s="24">
        <f t="shared" si="1"/>
        <v>114.30140399999999</v>
      </c>
      <c r="I46" s="68"/>
      <c r="J46" s="68"/>
      <c r="K46" s="68"/>
      <c r="L46" s="69"/>
      <c r="M46" s="57"/>
    </row>
    <row r="47" spans="1:13" s="2" customFormat="1" ht="15.75" x14ac:dyDescent="0.25">
      <c r="A47" s="48"/>
      <c r="B47" s="48">
        <v>18011000</v>
      </c>
      <c r="C47" s="48" t="s">
        <v>216</v>
      </c>
      <c r="D47" s="67">
        <v>900</v>
      </c>
      <c r="E47" s="67">
        <v>900</v>
      </c>
      <c r="F47" s="67">
        <v>1550</v>
      </c>
      <c r="G47" s="24">
        <v>0</v>
      </c>
      <c r="H47" s="24">
        <f t="shared" si="1"/>
        <v>172.22222222222223</v>
      </c>
      <c r="I47" s="68"/>
      <c r="J47" s="68"/>
      <c r="K47" s="68"/>
      <c r="L47" s="69"/>
      <c r="M47" s="57"/>
    </row>
    <row r="48" spans="1:13" s="2" customFormat="1" ht="15.75" x14ac:dyDescent="0.25">
      <c r="A48" s="48"/>
      <c r="B48" s="48">
        <v>18011100</v>
      </c>
      <c r="C48" s="51" t="s">
        <v>32</v>
      </c>
      <c r="D48" s="67">
        <v>75000</v>
      </c>
      <c r="E48" s="67">
        <v>75000</v>
      </c>
      <c r="F48" s="67">
        <v>76687.5</v>
      </c>
      <c r="G48" s="24">
        <f t="shared" si="4"/>
        <v>102.25</v>
      </c>
      <c r="H48" s="24">
        <f t="shared" si="1"/>
        <v>102.25</v>
      </c>
      <c r="I48" s="68"/>
      <c r="J48" s="68"/>
      <c r="K48" s="68"/>
      <c r="L48" s="69"/>
      <c r="M48" s="57"/>
    </row>
    <row r="49" spans="1:13" s="55" customFormat="1" ht="15.75" x14ac:dyDescent="0.25">
      <c r="A49" s="49"/>
      <c r="B49" s="49">
        <v>18030000</v>
      </c>
      <c r="C49" s="50" t="s">
        <v>33</v>
      </c>
      <c r="D49" s="65">
        <f>D50+D51</f>
        <v>25220</v>
      </c>
      <c r="E49" s="65">
        <f t="shared" ref="E49:F49" si="11">E50+E51</f>
        <v>25220</v>
      </c>
      <c r="F49" s="65">
        <f t="shared" si="11"/>
        <v>37385</v>
      </c>
      <c r="G49" s="24">
        <f t="shared" si="4"/>
        <v>148.23552735923872</v>
      </c>
      <c r="H49" s="24">
        <f t="shared" si="1"/>
        <v>148.23552735923872</v>
      </c>
      <c r="I49" s="70"/>
      <c r="J49" s="70"/>
      <c r="K49" s="70"/>
      <c r="L49" s="71"/>
      <c r="M49" s="56"/>
    </row>
    <row r="50" spans="1:13" s="17" customFormat="1" ht="31.5" x14ac:dyDescent="0.25">
      <c r="A50" s="48"/>
      <c r="B50" s="48">
        <v>18030100</v>
      </c>
      <c r="C50" s="51" t="s">
        <v>180</v>
      </c>
      <c r="D50" s="67">
        <v>8900</v>
      </c>
      <c r="E50" s="67">
        <v>8900</v>
      </c>
      <c r="F50" s="67">
        <v>19945</v>
      </c>
      <c r="G50" s="24" t="s">
        <v>221</v>
      </c>
      <c r="H50" s="24" t="s">
        <v>221</v>
      </c>
      <c r="I50" s="72"/>
      <c r="J50" s="72"/>
      <c r="K50" s="72"/>
      <c r="L50" s="73"/>
      <c r="M50" s="58"/>
    </row>
    <row r="51" spans="1:13" s="2" customFormat="1" ht="15.75" x14ac:dyDescent="0.25">
      <c r="A51" s="48"/>
      <c r="B51" s="48">
        <v>18030200</v>
      </c>
      <c r="C51" s="51" t="s">
        <v>34</v>
      </c>
      <c r="D51" s="67">
        <v>16320</v>
      </c>
      <c r="E51" s="67">
        <v>16320</v>
      </c>
      <c r="F51" s="67">
        <v>17440</v>
      </c>
      <c r="G51" s="24">
        <f t="shared" si="4"/>
        <v>106.86274509803921</v>
      </c>
      <c r="H51" s="24">
        <f t="shared" si="1"/>
        <v>106.86274509803921</v>
      </c>
      <c r="I51" s="68"/>
      <c r="J51" s="68"/>
      <c r="K51" s="68"/>
      <c r="L51" s="69"/>
      <c r="M51" s="57"/>
    </row>
    <row r="52" spans="1:13" s="55" customFormat="1" ht="15.75" x14ac:dyDescent="0.25">
      <c r="A52" s="49"/>
      <c r="B52" s="49">
        <v>18050000</v>
      </c>
      <c r="C52" s="50" t="s">
        <v>35</v>
      </c>
      <c r="D52" s="65">
        <f>D53+D54+D55</f>
        <v>29150000</v>
      </c>
      <c r="E52" s="65">
        <f t="shared" ref="E52:F52" si="12">E53+E54+E55</f>
        <v>29150000</v>
      </c>
      <c r="F52" s="65">
        <f t="shared" si="12"/>
        <v>30615707.560000002</v>
      </c>
      <c r="G52" s="24">
        <f t="shared" si="4"/>
        <v>105.02815629502574</v>
      </c>
      <c r="H52" s="24">
        <f t="shared" si="1"/>
        <v>105.02815629502574</v>
      </c>
      <c r="I52" s="70"/>
      <c r="J52" s="70"/>
      <c r="K52" s="70"/>
      <c r="L52" s="71"/>
      <c r="M52" s="56"/>
    </row>
    <row r="53" spans="1:13" s="2" customFormat="1" ht="15.75" x14ac:dyDescent="0.25">
      <c r="A53" s="48"/>
      <c r="B53" s="48">
        <v>18050300</v>
      </c>
      <c r="C53" s="51" t="s">
        <v>36</v>
      </c>
      <c r="D53" s="67">
        <v>3000000</v>
      </c>
      <c r="E53" s="67">
        <v>3000000</v>
      </c>
      <c r="F53" s="67">
        <v>2995740.53</v>
      </c>
      <c r="G53" s="24">
        <f t="shared" si="4"/>
        <v>99.858017666666669</v>
      </c>
      <c r="H53" s="24">
        <f t="shared" si="1"/>
        <v>99.858017666666669</v>
      </c>
      <c r="I53" s="68"/>
      <c r="J53" s="68"/>
      <c r="K53" s="68"/>
      <c r="L53" s="69"/>
      <c r="M53" s="57"/>
    </row>
    <row r="54" spans="1:13" s="2" customFormat="1" ht="15.75" x14ac:dyDescent="0.25">
      <c r="A54" s="48"/>
      <c r="B54" s="48">
        <v>18050400</v>
      </c>
      <c r="C54" s="51" t="s">
        <v>37</v>
      </c>
      <c r="D54" s="67">
        <v>25000000</v>
      </c>
      <c r="E54" s="67">
        <v>25000000</v>
      </c>
      <c r="F54" s="67">
        <v>26551730.27</v>
      </c>
      <c r="G54" s="24">
        <f t="shared" si="4"/>
        <v>106.20692108</v>
      </c>
      <c r="H54" s="24">
        <f t="shared" si="1"/>
        <v>106.20692108</v>
      </c>
      <c r="I54" s="68"/>
      <c r="J54" s="68"/>
      <c r="K54" s="68"/>
      <c r="L54" s="69"/>
      <c r="M54" s="57"/>
    </row>
    <row r="55" spans="1:13" s="2" customFormat="1" ht="78.75" x14ac:dyDescent="0.25">
      <c r="A55" s="48"/>
      <c r="B55" s="48">
        <v>18050500</v>
      </c>
      <c r="C55" s="51" t="s">
        <v>38</v>
      </c>
      <c r="D55" s="67">
        <v>1150000</v>
      </c>
      <c r="E55" s="67">
        <v>1150000</v>
      </c>
      <c r="F55" s="67">
        <v>1068236.76</v>
      </c>
      <c r="G55" s="24">
        <f t="shared" si="4"/>
        <v>92.890153043478264</v>
      </c>
      <c r="H55" s="24">
        <f t="shared" si="1"/>
        <v>92.890153043478264</v>
      </c>
      <c r="I55" s="68"/>
      <c r="J55" s="68"/>
      <c r="K55" s="68"/>
      <c r="L55" s="69"/>
      <c r="M55" s="57"/>
    </row>
    <row r="56" spans="1:13" s="55" customFormat="1" ht="15.75" x14ac:dyDescent="0.25">
      <c r="A56" s="49"/>
      <c r="B56" s="49">
        <v>19000000</v>
      </c>
      <c r="C56" s="49" t="s">
        <v>70</v>
      </c>
      <c r="D56" s="65"/>
      <c r="E56" s="65"/>
      <c r="F56" s="65"/>
      <c r="G56" s="24"/>
      <c r="H56" s="24"/>
      <c r="I56" s="66">
        <f>I57</f>
        <v>11000</v>
      </c>
      <c r="J56" s="66">
        <f t="shared" ref="J56:K56" si="13">J57</f>
        <v>0</v>
      </c>
      <c r="K56" s="66">
        <f t="shared" si="13"/>
        <v>72290.91</v>
      </c>
      <c r="L56" s="24" t="s">
        <v>223</v>
      </c>
      <c r="M56" s="56"/>
    </row>
    <row r="57" spans="1:13" s="2" customFormat="1" ht="15.75" x14ac:dyDescent="0.25">
      <c r="A57" s="48"/>
      <c r="B57" s="48">
        <v>19010000</v>
      </c>
      <c r="C57" s="48" t="s">
        <v>71</v>
      </c>
      <c r="D57" s="67"/>
      <c r="E57" s="67"/>
      <c r="F57" s="67"/>
      <c r="G57" s="24"/>
      <c r="H57" s="24"/>
      <c r="I57" s="74">
        <f>I58+I59+I60</f>
        <v>11000</v>
      </c>
      <c r="J57" s="74">
        <f t="shared" ref="J57:K57" si="14">J58+J59+J60</f>
        <v>0</v>
      </c>
      <c r="K57" s="74">
        <f t="shared" si="14"/>
        <v>72290.91</v>
      </c>
      <c r="L57" s="25" t="s">
        <v>223</v>
      </c>
      <c r="M57" s="57"/>
    </row>
    <row r="58" spans="1:13" s="2" customFormat="1" ht="78.75" x14ac:dyDescent="0.25">
      <c r="A58" s="48"/>
      <c r="B58" s="48">
        <v>19010100</v>
      </c>
      <c r="C58" s="51" t="s">
        <v>72</v>
      </c>
      <c r="D58" s="67"/>
      <c r="E58" s="67"/>
      <c r="F58" s="67"/>
      <c r="G58" s="24"/>
      <c r="H58" s="24"/>
      <c r="I58" s="67">
        <v>10000</v>
      </c>
      <c r="J58" s="74">
        <v>0</v>
      </c>
      <c r="K58" s="67">
        <v>61615.42</v>
      </c>
      <c r="L58" s="25" t="s">
        <v>217</v>
      </c>
      <c r="M58" s="57"/>
    </row>
    <row r="59" spans="1:13" s="2" customFormat="1" ht="31.5" x14ac:dyDescent="0.25">
      <c r="A59" s="48"/>
      <c r="B59" s="48">
        <v>19010200</v>
      </c>
      <c r="C59" s="51" t="s">
        <v>73</v>
      </c>
      <c r="D59" s="67"/>
      <c r="E59" s="67"/>
      <c r="F59" s="67"/>
      <c r="G59" s="24"/>
      <c r="H59" s="24"/>
      <c r="I59" s="67">
        <v>1000</v>
      </c>
      <c r="J59" s="74">
        <v>0</v>
      </c>
      <c r="K59" s="67">
        <v>10128.85</v>
      </c>
      <c r="L59" s="25" t="s">
        <v>222</v>
      </c>
      <c r="M59" s="57"/>
    </row>
    <row r="60" spans="1:13" s="2" customFormat="1" ht="63" x14ac:dyDescent="0.25">
      <c r="A60" s="48"/>
      <c r="B60" s="48">
        <v>19010300</v>
      </c>
      <c r="C60" s="51" t="s">
        <v>74</v>
      </c>
      <c r="D60" s="67"/>
      <c r="E60" s="67"/>
      <c r="F60" s="67"/>
      <c r="G60" s="24"/>
      <c r="H60" s="24"/>
      <c r="I60" s="67">
        <v>0</v>
      </c>
      <c r="J60" s="74">
        <v>0</v>
      </c>
      <c r="K60" s="67">
        <v>546.64</v>
      </c>
      <c r="L60" s="25">
        <v>0</v>
      </c>
      <c r="M60" s="57"/>
    </row>
    <row r="61" spans="1:13" s="55" customFormat="1" ht="15.75" x14ac:dyDescent="0.25">
      <c r="A61" s="49"/>
      <c r="B61" s="49">
        <v>20000000</v>
      </c>
      <c r="C61" s="50" t="s">
        <v>39</v>
      </c>
      <c r="D61" s="65">
        <f>D62+D67+D79</f>
        <v>5518600</v>
      </c>
      <c r="E61" s="65">
        <f>E62+E67+E79</f>
        <v>5518600</v>
      </c>
      <c r="F61" s="65">
        <f>F62+F67+F79</f>
        <v>5581906.6599999992</v>
      </c>
      <c r="G61" s="24">
        <f t="shared" si="4"/>
        <v>101.14715072663355</v>
      </c>
      <c r="H61" s="24">
        <f t="shared" si="1"/>
        <v>101.14715072663355</v>
      </c>
      <c r="I61" s="66">
        <f>I62+I67+I79+I84</f>
        <v>4240000</v>
      </c>
      <c r="J61" s="66">
        <f t="shared" ref="J61:K61" si="15">J62+J67+J79+J84</f>
        <v>702500</v>
      </c>
      <c r="K61" s="66">
        <f t="shared" si="15"/>
        <v>7408656.6399999997</v>
      </c>
      <c r="L61" s="24">
        <f t="shared" ref="L61" si="16">+K61/I61*100</f>
        <v>174.73246792452829</v>
      </c>
      <c r="M61" s="56"/>
    </row>
    <row r="62" spans="1:13" s="55" customFormat="1" ht="31.5" x14ac:dyDescent="0.25">
      <c r="A62" s="49"/>
      <c r="B62" s="49">
        <v>21000000</v>
      </c>
      <c r="C62" s="50" t="s">
        <v>40</v>
      </c>
      <c r="D62" s="65">
        <f>D63</f>
        <v>80000</v>
      </c>
      <c r="E62" s="65">
        <f t="shared" ref="E62:F62" si="17">E63</f>
        <v>80000</v>
      </c>
      <c r="F62" s="65">
        <f t="shared" si="17"/>
        <v>84302.93</v>
      </c>
      <c r="G62" s="24">
        <f t="shared" si="4"/>
        <v>105.37866249999999</v>
      </c>
      <c r="H62" s="24">
        <f t="shared" si="1"/>
        <v>105.37866249999999</v>
      </c>
      <c r="I62" s="66">
        <f>I66</f>
        <v>0</v>
      </c>
      <c r="J62" s="66">
        <f t="shared" ref="J62:K62" si="18">J66</f>
        <v>0</v>
      </c>
      <c r="K62" s="66">
        <f t="shared" si="18"/>
        <v>60241.5</v>
      </c>
      <c r="L62" s="24">
        <v>0</v>
      </c>
      <c r="M62" s="56"/>
    </row>
    <row r="63" spans="1:13" s="2" customFormat="1" ht="15.75" x14ac:dyDescent="0.25">
      <c r="A63" s="48"/>
      <c r="B63" s="48">
        <v>21080000</v>
      </c>
      <c r="C63" s="51" t="s">
        <v>41</v>
      </c>
      <c r="D63" s="67">
        <f>D64+D65</f>
        <v>80000</v>
      </c>
      <c r="E63" s="67">
        <f t="shared" ref="E63:F63" si="19">E64+E65</f>
        <v>80000</v>
      </c>
      <c r="F63" s="67">
        <f t="shared" si="19"/>
        <v>84302.93</v>
      </c>
      <c r="G63" s="24">
        <f t="shared" si="4"/>
        <v>105.37866249999999</v>
      </c>
      <c r="H63" s="24">
        <f t="shared" si="1"/>
        <v>105.37866249999999</v>
      </c>
      <c r="I63" s="74"/>
      <c r="J63" s="74"/>
      <c r="K63" s="74"/>
      <c r="L63" s="24"/>
      <c r="M63" s="57"/>
    </row>
    <row r="64" spans="1:13" s="2" customFormat="1" ht="15.75" x14ac:dyDescent="0.25">
      <c r="A64" s="48"/>
      <c r="B64" s="48">
        <v>21081100</v>
      </c>
      <c r="C64" s="51" t="s">
        <v>42</v>
      </c>
      <c r="D64" s="67">
        <v>70000</v>
      </c>
      <c r="E64" s="67">
        <v>70000</v>
      </c>
      <c r="F64" s="67">
        <v>77502.929999999993</v>
      </c>
      <c r="G64" s="24">
        <f t="shared" si="4"/>
        <v>110.71847142857141</v>
      </c>
      <c r="H64" s="24">
        <f t="shared" si="1"/>
        <v>110.71847142857141</v>
      </c>
      <c r="I64" s="74"/>
      <c r="J64" s="74"/>
      <c r="K64" s="74"/>
      <c r="L64" s="24"/>
      <c r="M64" s="57"/>
    </row>
    <row r="65" spans="1:13" s="2" customFormat="1" ht="47.25" x14ac:dyDescent="0.25">
      <c r="A65" s="48"/>
      <c r="B65" s="48">
        <v>21081500</v>
      </c>
      <c r="C65" s="51" t="s">
        <v>43</v>
      </c>
      <c r="D65" s="67">
        <v>10000</v>
      </c>
      <c r="E65" s="67">
        <v>10000</v>
      </c>
      <c r="F65" s="67">
        <v>6800</v>
      </c>
      <c r="G65" s="24">
        <f t="shared" si="4"/>
        <v>68</v>
      </c>
      <c r="H65" s="24">
        <f t="shared" si="1"/>
        <v>68</v>
      </c>
      <c r="I65" s="74"/>
      <c r="J65" s="74"/>
      <c r="K65" s="74"/>
      <c r="L65" s="24"/>
      <c r="M65" s="57"/>
    </row>
    <row r="66" spans="1:13" s="2" customFormat="1" ht="47.25" x14ac:dyDescent="0.25">
      <c r="A66" s="48"/>
      <c r="B66" s="48">
        <v>21110000</v>
      </c>
      <c r="C66" s="51" t="s">
        <v>200</v>
      </c>
      <c r="D66" s="67"/>
      <c r="E66" s="67"/>
      <c r="F66" s="67"/>
      <c r="G66" s="24"/>
      <c r="H66" s="24"/>
      <c r="I66" s="74">
        <v>0</v>
      </c>
      <c r="J66" s="74"/>
      <c r="K66" s="67">
        <v>60241.5</v>
      </c>
      <c r="L66" s="24">
        <v>0</v>
      </c>
      <c r="M66" s="57"/>
    </row>
    <row r="67" spans="1:13" s="55" customFormat="1" ht="31.5" x14ac:dyDescent="0.25">
      <c r="A67" s="49"/>
      <c r="B67" s="49">
        <v>22000000</v>
      </c>
      <c r="C67" s="50" t="s">
        <v>44</v>
      </c>
      <c r="D67" s="65">
        <f>D68+D73+D75+D78</f>
        <v>5332600</v>
      </c>
      <c r="E67" s="65">
        <f t="shared" ref="E67:F67" si="20">E68+E73+E75+E78</f>
        <v>5332600</v>
      </c>
      <c r="F67" s="65">
        <f t="shared" si="20"/>
        <v>5424817.3799999999</v>
      </c>
      <c r="G67" s="24">
        <f t="shared" si="4"/>
        <v>101.72931365562765</v>
      </c>
      <c r="H67" s="24">
        <f t="shared" si="1"/>
        <v>101.72931365562765</v>
      </c>
      <c r="I67" s="70"/>
      <c r="J67" s="70"/>
      <c r="K67" s="70"/>
      <c r="L67" s="24"/>
      <c r="M67" s="56"/>
    </row>
    <row r="68" spans="1:13" s="55" customFormat="1" ht="15.75" x14ac:dyDescent="0.25">
      <c r="A68" s="49"/>
      <c r="B68" s="49">
        <v>22010000</v>
      </c>
      <c r="C68" s="50" t="s">
        <v>45</v>
      </c>
      <c r="D68" s="65">
        <f>D69+D70+D71+D72</f>
        <v>3740000</v>
      </c>
      <c r="E68" s="65">
        <f t="shared" ref="E68:F68" si="21">E69+E70+E71+E72</f>
        <v>3740000</v>
      </c>
      <c r="F68" s="65">
        <f t="shared" si="21"/>
        <v>3867840.6000000006</v>
      </c>
      <c r="G68" s="24">
        <f t="shared" si="4"/>
        <v>103.41819786096258</v>
      </c>
      <c r="H68" s="24">
        <f t="shared" si="1"/>
        <v>103.41819786096258</v>
      </c>
      <c r="I68" s="70"/>
      <c r="J68" s="70"/>
      <c r="K68" s="70"/>
      <c r="L68" s="24"/>
      <c r="M68" s="56"/>
    </row>
    <row r="69" spans="1:13" s="2" customFormat="1" ht="47.25" x14ac:dyDescent="0.25">
      <c r="A69" s="48"/>
      <c r="B69" s="48">
        <v>22010300</v>
      </c>
      <c r="C69" s="51" t="s">
        <v>46</v>
      </c>
      <c r="D69" s="67">
        <v>15000</v>
      </c>
      <c r="E69" s="67">
        <v>15000</v>
      </c>
      <c r="F69" s="67">
        <v>13900</v>
      </c>
      <c r="G69" s="24">
        <f t="shared" si="4"/>
        <v>92.666666666666657</v>
      </c>
      <c r="H69" s="24">
        <f t="shared" si="1"/>
        <v>92.666666666666657</v>
      </c>
      <c r="I69" s="68"/>
      <c r="J69" s="68"/>
      <c r="K69" s="68"/>
      <c r="L69" s="24"/>
      <c r="M69" s="57"/>
    </row>
    <row r="70" spans="1:13" s="2" customFormat="1" ht="15.75" x14ac:dyDescent="0.25">
      <c r="A70" s="48"/>
      <c r="B70" s="48">
        <v>22012500</v>
      </c>
      <c r="C70" s="51" t="s">
        <v>47</v>
      </c>
      <c r="D70" s="67">
        <v>3400000</v>
      </c>
      <c r="E70" s="67">
        <v>3400000</v>
      </c>
      <c r="F70" s="67">
        <v>3528289.4400000004</v>
      </c>
      <c r="G70" s="24">
        <f t="shared" si="4"/>
        <v>103.77321882352943</v>
      </c>
      <c r="H70" s="24">
        <f t="shared" si="1"/>
        <v>103.77321882352943</v>
      </c>
      <c r="I70" s="68"/>
      <c r="J70" s="68"/>
      <c r="K70" s="68"/>
      <c r="L70" s="24"/>
      <c r="M70" s="57"/>
    </row>
    <row r="71" spans="1:13" s="2" customFormat="1" ht="31.5" x14ac:dyDescent="0.25">
      <c r="A71" s="48"/>
      <c r="B71" s="48">
        <v>22012600</v>
      </c>
      <c r="C71" s="51" t="s">
        <v>48</v>
      </c>
      <c r="D71" s="67">
        <v>320000</v>
      </c>
      <c r="E71" s="67">
        <v>320000</v>
      </c>
      <c r="F71" s="67">
        <v>325651.15999999997</v>
      </c>
      <c r="G71" s="24">
        <f t="shared" si="4"/>
        <v>101.76598749999999</v>
      </c>
      <c r="H71" s="24">
        <f t="shared" si="1"/>
        <v>101.76598749999999</v>
      </c>
      <c r="I71" s="68"/>
      <c r="J71" s="68"/>
      <c r="K71" s="68"/>
      <c r="L71" s="24"/>
      <c r="M71" s="57"/>
    </row>
    <row r="72" spans="1:13" s="2" customFormat="1" ht="85.5" customHeight="1" x14ac:dyDescent="0.25">
      <c r="A72" s="48"/>
      <c r="B72" s="48">
        <v>22012900</v>
      </c>
      <c r="C72" s="51" t="s">
        <v>183</v>
      </c>
      <c r="D72" s="67">
        <v>5000</v>
      </c>
      <c r="E72" s="67">
        <v>5000</v>
      </c>
      <c r="F72" s="67">
        <v>0</v>
      </c>
      <c r="G72" s="24">
        <f t="shared" si="4"/>
        <v>0</v>
      </c>
      <c r="H72" s="24">
        <f t="shared" si="1"/>
        <v>0</v>
      </c>
      <c r="I72" s="68"/>
      <c r="J72" s="68"/>
      <c r="K72" s="68"/>
      <c r="L72" s="24"/>
      <c r="M72" s="57"/>
    </row>
    <row r="73" spans="1:13" s="55" customFormat="1" ht="47.25" x14ac:dyDescent="0.25">
      <c r="A73" s="49"/>
      <c r="B73" s="49">
        <v>22080000</v>
      </c>
      <c r="C73" s="50" t="s">
        <v>49</v>
      </c>
      <c r="D73" s="65">
        <f>D74</f>
        <v>1480000</v>
      </c>
      <c r="E73" s="65">
        <f t="shared" ref="E73:F73" si="22">E74</f>
        <v>1480000</v>
      </c>
      <c r="F73" s="65">
        <f t="shared" si="22"/>
        <v>1461338.93</v>
      </c>
      <c r="G73" s="24">
        <f t="shared" si="4"/>
        <v>98.739116891891882</v>
      </c>
      <c r="H73" s="24">
        <f t="shared" si="1"/>
        <v>98.739116891891882</v>
      </c>
      <c r="I73" s="70"/>
      <c r="J73" s="70"/>
      <c r="K73" s="70"/>
      <c r="L73" s="24"/>
      <c r="M73" s="56"/>
    </row>
    <row r="74" spans="1:13" s="2" customFormat="1" ht="47.25" x14ac:dyDescent="0.25">
      <c r="A74" s="48"/>
      <c r="B74" s="48">
        <v>22080400</v>
      </c>
      <c r="C74" s="51" t="s">
        <v>50</v>
      </c>
      <c r="D74" s="67">
        <v>1480000</v>
      </c>
      <c r="E74" s="67">
        <v>1480000</v>
      </c>
      <c r="F74" s="67">
        <v>1461338.93</v>
      </c>
      <c r="G74" s="24">
        <f t="shared" si="4"/>
        <v>98.739116891891882</v>
      </c>
      <c r="H74" s="24">
        <f t="shared" si="1"/>
        <v>98.739116891891882</v>
      </c>
      <c r="I74" s="68"/>
      <c r="J74" s="68"/>
      <c r="K74" s="68"/>
      <c r="L74" s="24"/>
      <c r="M74" s="57"/>
    </row>
    <row r="75" spans="1:13" s="55" customFormat="1" ht="15.75" x14ac:dyDescent="0.25">
      <c r="A75" s="49"/>
      <c r="B75" s="49">
        <v>22090000</v>
      </c>
      <c r="C75" s="50" t="s">
        <v>51</v>
      </c>
      <c r="D75" s="65">
        <f>D76+D77</f>
        <v>112000</v>
      </c>
      <c r="E75" s="65">
        <f t="shared" ref="E75:F75" si="23">E76+E77</f>
        <v>112000</v>
      </c>
      <c r="F75" s="65">
        <f t="shared" si="23"/>
        <v>94601.26</v>
      </c>
      <c r="G75" s="24">
        <f t="shared" si="4"/>
        <v>84.46541071428571</v>
      </c>
      <c r="H75" s="24">
        <f t="shared" si="1"/>
        <v>84.46541071428571</v>
      </c>
      <c r="I75" s="70"/>
      <c r="J75" s="70"/>
      <c r="K75" s="70"/>
      <c r="L75" s="24"/>
      <c r="M75" s="56"/>
    </row>
    <row r="76" spans="1:13" s="2" customFormat="1" ht="59.25" customHeight="1" x14ac:dyDescent="0.25">
      <c r="A76" s="48"/>
      <c r="B76" s="48">
        <v>22090100</v>
      </c>
      <c r="C76" s="51" t="s">
        <v>52</v>
      </c>
      <c r="D76" s="67">
        <v>100000</v>
      </c>
      <c r="E76" s="67">
        <v>100000</v>
      </c>
      <c r="F76" s="67">
        <v>82140.259999999995</v>
      </c>
      <c r="G76" s="24">
        <f t="shared" si="4"/>
        <v>82.140259999999998</v>
      </c>
      <c r="H76" s="24">
        <f t="shared" si="1"/>
        <v>82.140259999999998</v>
      </c>
      <c r="I76" s="68"/>
      <c r="J76" s="68"/>
      <c r="K76" s="68"/>
      <c r="L76" s="24"/>
      <c r="M76" s="57"/>
    </row>
    <row r="77" spans="1:13" s="2" customFormat="1" ht="54" customHeight="1" x14ac:dyDescent="0.25">
      <c r="A77" s="48"/>
      <c r="B77" s="48">
        <v>22090400</v>
      </c>
      <c r="C77" s="51" t="s">
        <v>53</v>
      </c>
      <c r="D77" s="67">
        <v>12000</v>
      </c>
      <c r="E77" s="67">
        <v>12000</v>
      </c>
      <c r="F77" s="67">
        <v>12461</v>
      </c>
      <c r="G77" s="24">
        <f t="shared" ref="G77:G116" si="24">+F77/D77*100</f>
        <v>103.84166666666668</v>
      </c>
      <c r="H77" s="24">
        <f t="shared" ref="H77:H116" si="25">IF(E77=0,0,F77/E77*100)</f>
        <v>103.84166666666668</v>
      </c>
      <c r="I77" s="68"/>
      <c r="J77" s="68"/>
      <c r="K77" s="68"/>
      <c r="L77" s="24"/>
      <c r="M77" s="57"/>
    </row>
    <row r="78" spans="1:13" s="55" customFormat="1" ht="54" customHeight="1" x14ac:dyDescent="0.25">
      <c r="A78" s="49"/>
      <c r="B78" s="50">
        <v>22130000</v>
      </c>
      <c r="C78" s="50" t="s">
        <v>199</v>
      </c>
      <c r="D78" s="67">
        <v>600</v>
      </c>
      <c r="E78" s="67">
        <v>600</v>
      </c>
      <c r="F78" s="67">
        <v>1036.5899999999999</v>
      </c>
      <c r="G78" s="24">
        <f t="shared" si="24"/>
        <v>172.76499999999999</v>
      </c>
      <c r="H78" s="24">
        <f t="shared" si="25"/>
        <v>172.76499999999999</v>
      </c>
      <c r="I78" s="70"/>
      <c r="J78" s="70"/>
      <c r="K78" s="70"/>
      <c r="L78" s="24"/>
      <c r="M78" s="56"/>
    </row>
    <row r="79" spans="1:13" s="55" customFormat="1" ht="15.75" x14ac:dyDescent="0.25">
      <c r="A79" s="49"/>
      <c r="B79" s="49">
        <v>24000000</v>
      </c>
      <c r="C79" s="50" t="s">
        <v>54</v>
      </c>
      <c r="D79" s="65">
        <f>+D80</f>
        <v>106000</v>
      </c>
      <c r="E79" s="65">
        <f t="shared" ref="E79:F79" si="26">+E80</f>
        <v>106000</v>
      </c>
      <c r="F79" s="65">
        <f t="shared" si="26"/>
        <v>72786.350000000006</v>
      </c>
      <c r="G79" s="24">
        <f t="shared" si="24"/>
        <v>68.666367924528302</v>
      </c>
      <c r="H79" s="24">
        <f t="shared" si="25"/>
        <v>68.666367924528302</v>
      </c>
      <c r="I79" s="66">
        <f>I80</f>
        <v>0</v>
      </c>
      <c r="J79" s="66">
        <f t="shared" ref="J79:K79" si="27">J80</f>
        <v>0</v>
      </c>
      <c r="K79" s="66">
        <f t="shared" si="27"/>
        <v>43103.95</v>
      </c>
      <c r="L79" s="24">
        <v>0</v>
      </c>
      <c r="M79" s="56"/>
    </row>
    <row r="80" spans="1:13" s="2" customFormat="1" ht="15.75" x14ac:dyDescent="0.25">
      <c r="A80" s="48"/>
      <c r="B80" s="48">
        <v>24060000</v>
      </c>
      <c r="C80" s="51" t="s">
        <v>41</v>
      </c>
      <c r="D80" s="67">
        <f>D81+D82+D83</f>
        <v>106000</v>
      </c>
      <c r="E80" s="67">
        <f t="shared" ref="E80:F80" si="28">E81+E82+E83</f>
        <v>106000</v>
      </c>
      <c r="F80" s="67">
        <f t="shared" si="28"/>
        <v>72786.350000000006</v>
      </c>
      <c r="G80" s="24">
        <f t="shared" si="24"/>
        <v>68.666367924528302</v>
      </c>
      <c r="H80" s="24">
        <f t="shared" si="25"/>
        <v>68.666367924528302</v>
      </c>
      <c r="I80" s="74">
        <f>I82</f>
        <v>0</v>
      </c>
      <c r="J80" s="74">
        <f t="shared" ref="J80:K80" si="29">J82</f>
        <v>0</v>
      </c>
      <c r="K80" s="74">
        <f t="shared" si="29"/>
        <v>43103.95</v>
      </c>
      <c r="L80" s="24">
        <v>0</v>
      </c>
      <c r="M80" s="57"/>
    </row>
    <row r="81" spans="1:13" s="2" customFormat="1" ht="15.75" x14ac:dyDescent="0.25">
      <c r="A81" s="48"/>
      <c r="B81" s="48">
        <v>24060300</v>
      </c>
      <c r="C81" s="51" t="s">
        <v>41</v>
      </c>
      <c r="D81" s="67">
        <v>100000</v>
      </c>
      <c r="E81" s="67">
        <v>100000</v>
      </c>
      <c r="F81" s="67">
        <v>72786.350000000006</v>
      </c>
      <c r="G81" s="24">
        <f t="shared" si="24"/>
        <v>72.786350000000013</v>
      </c>
      <c r="H81" s="24">
        <f t="shared" si="25"/>
        <v>72.786350000000013</v>
      </c>
      <c r="I81" s="74"/>
      <c r="J81" s="74"/>
      <c r="K81" s="74"/>
      <c r="L81" s="24"/>
      <c r="M81" s="57"/>
    </row>
    <row r="82" spans="1:13" s="2" customFormat="1" ht="63" x14ac:dyDescent="0.25">
      <c r="A82" s="48"/>
      <c r="B82" s="48">
        <v>24062100</v>
      </c>
      <c r="C82" s="51" t="s">
        <v>75</v>
      </c>
      <c r="D82" s="67"/>
      <c r="E82" s="67"/>
      <c r="F82" s="67"/>
      <c r="G82" s="24"/>
      <c r="H82" s="24"/>
      <c r="I82" s="74">
        <v>0</v>
      </c>
      <c r="J82" s="74"/>
      <c r="K82" s="67">
        <v>43103.95</v>
      </c>
      <c r="L82" s="24">
        <v>0</v>
      </c>
      <c r="M82" s="57"/>
    </row>
    <row r="83" spans="1:13" s="2" customFormat="1" ht="58.5" customHeight="1" x14ac:dyDescent="0.25">
      <c r="A83" s="48"/>
      <c r="B83" s="48">
        <v>24062200</v>
      </c>
      <c r="C83" s="51" t="s">
        <v>184</v>
      </c>
      <c r="D83" s="67">
        <v>6000</v>
      </c>
      <c r="E83" s="67">
        <v>6000</v>
      </c>
      <c r="F83" s="67">
        <v>0</v>
      </c>
      <c r="G83" s="24">
        <f t="shared" si="24"/>
        <v>0</v>
      </c>
      <c r="H83" s="24">
        <f t="shared" si="25"/>
        <v>0</v>
      </c>
      <c r="I83" s="74"/>
      <c r="J83" s="74"/>
      <c r="K83" s="74"/>
      <c r="L83" s="24"/>
      <c r="M83" s="57"/>
    </row>
    <row r="84" spans="1:13" s="52" customFormat="1" ht="15.75" x14ac:dyDescent="0.25">
      <c r="A84" s="49"/>
      <c r="B84" s="49">
        <v>25000000</v>
      </c>
      <c r="C84" s="50" t="s">
        <v>76</v>
      </c>
      <c r="D84" s="65"/>
      <c r="E84" s="65"/>
      <c r="F84" s="65"/>
      <c r="G84" s="24"/>
      <c r="H84" s="24"/>
      <c r="I84" s="65">
        <f>I85+I89</f>
        <v>4240000</v>
      </c>
      <c r="J84" s="65">
        <f t="shared" ref="J84:K84" si="30">J85+J89</f>
        <v>702500</v>
      </c>
      <c r="K84" s="65">
        <f t="shared" si="30"/>
        <v>7305311.1899999995</v>
      </c>
      <c r="L84" s="24">
        <f>+K84/I84*100</f>
        <v>172.29507523584903</v>
      </c>
      <c r="M84" s="53"/>
    </row>
    <row r="85" spans="1:13" s="60" customFormat="1" ht="38.25" customHeight="1" x14ac:dyDescent="0.25">
      <c r="A85" s="48"/>
      <c r="B85" s="48">
        <v>25010000</v>
      </c>
      <c r="C85" s="51" t="s">
        <v>77</v>
      </c>
      <c r="D85" s="67"/>
      <c r="E85" s="67"/>
      <c r="F85" s="67"/>
      <c r="G85" s="24"/>
      <c r="H85" s="24"/>
      <c r="I85" s="67">
        <f>I86+I87+I88</f>
        <v>4240000</v>
      </c>
      <c r="J85" s="67">
        <f t="shared" ref="J85:K85" si="31">J86+J87+J88</f>
        <v>702500</v>
      </c>
      <c r="K85" s="67">
        <f t="shared" si="31"/>
        <v>1980800.81</v>
      </c>
      <c r="L85" s="25">
        <f>+K85/I85*100</f>
        <v>46.717000235849056</v>
      </c>
      <c r="M85" s="54"/>
    </row>
    <row r="86" spans="1:13" s="60" customFormat="1" ht="30" customHeight="1" x14ac:dyDescent="0.25">
      <c r="A86" s="48"/>
      <c r="B86" s="48">
        <v>25010100</v>
      </c>
      <c r="C86" s="51" t="s">
        <v>78</v>
      </c>
      <c r="D86" s="67"/>
      <c r="E86" s="67"/>
      <c r="F86" s="67"/>
      <c r="G86" s="24"/>
      <c r="H86" s="24"/>
      <c r="I86" s="67">
        <v>4235000</v>
      </c>
      <c r="J86" s="67">
        <v>702500</v>
      </c>
      <c r="K86" s="67">
        <v>1958895.81</v>
      </c>
      <c r="L86" s="25">
        <f>+K86/I86*100</f>
        <v>46.254918772136953</v>
      </c>
      <c r="M86" s="54"/>
    </row>
    <row r="87" spans="1:13" s="60" customFormat="1" ht="51" customHeight="1" x14ac:dyDescent="0.25">
      <c r="A87" s="48"/>
      <c r="B87" s="48">
        <v>25010300</v>
      </c>
      <c r="C87" s="51" t="s">
        <v>79</v>
      </c>
      <c r="D87" s="67"/>
      <c r="E87" s="67"/>
      <c r="F87" s="67"/>
      <c r="G87" s="24"/>
      <c r="H87" s="24"/>
      <c r="I87" s="67">
        <v>0</v>
      </c>
      <c r="J87" s="67">
        <v>0</v>
      </c>
      <c r="K87" s="67">
        <v>21520</v>
      </c>
      <c r="L87" s="25">
        <v>0</v>
      </c>
      <c r="M87" s="54"/>
    </row>
    <row r="88" spans="1:13" s="60" customFormat="1" ht="57.75" customHeight="1" x14ac:dyDescent="0.25">
      <c r="A88" s="48"/>
      <c r="B88" s="48">
        <v>25010400</v>
      </c>
      <c r="C88" s="51" t="s">
        <v>186</v>
      </c>
      <c r="D88" s="67"/>
      <c r="E88" s="67"/>
      <c r="F88" s="67"/>
      <c r="G88" s="24"/>
      <c r="H88" s="24"/>
      <c r="I88" s="67">
        <v>5000</v>
      </c>
      <c r="J88" s="67"/>
      <c r="K88" s="67">
        <v>385</v>
      </c>
      <c r="L88" s="25">
        <f>+K88/I88*100</f>
        <v>7.7</v>
      </c>
      <c r="M88" s="54"/>
    </row>
    <row r="89" spans="1:13" s="60" customFormat="1" ht="36.75" customHeight="1" x14ac:dyDescent="0.25">
      <c r="A89" s="48"/>
      <c r="B89" s="48">
        <v>25020000</v>
      </c>
      <c r="C89" s="51" t="s">
        <v>80</v>
      </c>
      <c r="D89" s="67"/>
      <c r="E89" s="67"/>
      <c r="F89" s="67"/>
      <c r="G89" s="24"/>
      <c r="H89" s="24"/>
      <c r="I89" s="67">
        <v>0</v>
      </c>
      <c r="J89" s="67">
        <v>0</v>
      </c>
      <c r="K89" s="67">
        <f>K90</f>
        <v>5324510.38</v>
      </c>
      <c r="L89" s="25">
        <v>0</v>
      </c>
      <c r="M89" s="54"/>
    </row>
    <row r="90" spans="1:13" s="60" customFormat="1" ht="15.75" x14ac:dyDescent="0.25">
      <c r="A90" s="48"/>
      <c r="B90" s="48">
        <v>25020100</v>
      </c>
      <c r="C90" s="51" t="s">
        <v>81</v>
      </c>
      <c r="D90" s="67"/>
      <c r="E90" s="67"/>
      <c r="F90" s="67"/>
      <c r="G90" s="24"/>
      <c r="H90" s="24"/>
      <c r="I90" s="67">
        <v>0</v>
      </c>
      <c r="J90" s="67">
        <v>0</v>
      </c>
      <c r="K90" s="67">
        <v>5324510.38</v>
      </c>
      <c r="L90" s="25">
        <v>0</v>
      </c>
      <c r="M90" s="54"/>
    </row>
    <row r="91" spans="1:13" s="52" customFormat="1" ht="15.75" x14ac:dyDescent="0.25">
      <c r="A91" s="49"/>
      <c r="B91" s="49">
        <v>30000000</v>
      </c>
      <c r="C91" s="50" t="s">
        <v>82</v>
      </c>
      <c r="D91" s="65"/>
      <c r="E91" s="65"/>
      <c r="F91" s="65">
        <v>500</v>
      </c>
      <c r="G91" s="24">
        <v>0</v>
      </c>
      <c r="H91" s="24">
        <f t="shared" si="25"/>
        <v>0</v>
      </c>
      <c r="I91" s="65">
        <f>I95</f>
        <v>2000000</v>
      </c>
      <c r="J91" s="65">
        <f t="shared" ref="J91:K91" si="32">J95</f>
        <v>0</v>
      </c>
      <c r="K91" s="65">
        <f t="shared" si="32"/>
        <v>2835179.32</v>
      </c>
      <c r="L91" s="24">
        <f>+K91/I91*100</f>
        <v>141.75896599999999</v>
      </c>
      <c r="M91" s="53"/>
    </row>
    <row r="92" spans="1:13" s="60" customFormat="1" ht="15.75" x14ac:dyDescent="0.25">
      <c r="A92" s="48"/>
      <c r="B92" s="48">
        <v>31000000</v>
      </c>
      <c r="C92" s="51" t="s">
        <v>83</v>
      </c>
      <c r="D92" s="67"/>
      <c r="E92" s="67"/>
      <c r="F92" s="67">
        <v>500</v>
      </c>
      <c r="G92" s="24">
        <v>0</v>
      </c>
      <c r="H92" s="24">
        <f t="shared" si="25"/>
        <v>0</v>
      </c>
      <c r="I92" s="67"/>
      <c r="J92" s="67"/>
      <c r="K92" s="67"/>
      <c r="L92" s="24"/>
      <c r="M92" s="54"/>
    </row>
    <row r="93" spans="1:13" s="60" customFormat="1" ht="78.75" x14ac:dyDescent="0.25">
      <c r="A93" s="48"/>
      <c r="B93" s="48">
        <v>31010000</v>
      </c>
      <c r="C93" s="51" t="s">
        <v>182</v>
      </c>
      <c r="D93" s="67"/>
      <c r="E93" s="67"/>
      <c r="F93" s="67">
        <v>500</v>
      </c>
      <c r="G93" s="24">
        <v>0</v>
      </c>
      <c r="H93" s="24">
        <f t="shared" si="25"/>
        <v>0</v>
      </c>
      <c r="I93" s="67"/>
      <c r="J93" s="67"/>
      <c r="K93" s="67"/>
      <c r="L93" s="25"/>
      <c r="M93" s="54"/>
    </row>
    <row r="94" spans="1:13" s="60" customFormat="1" ht="78.75" x14ac:dyDescent="0.25">
      <c r="A94" s="48"/>
      <c r="B94" s="48">
        <v>31010200</v>
      </c>
      <c r="C94" s="51" t="s">
        <v>181</v>
      </c>
      <c r="D94" s="67"/>
      <c r="E94" s="67"/>
      <c r="F94" s="67">
        <v>500</v>
      </c>
      <c r="G94" s="24">
        <v>0</v>
      </c>
      <c r="H94" s="24">
        <f t="shared" si="25"/>
        <v>0</v>
      </c>
      <c r="I94" s="67"/>
      <c r="J94" s="67"/>
      <c r="K94" s="67"/>
      <c r="L94" s="25"/>
      <c r="M94" s="54"/>
    </row>
    <row r="95" spans="1:13" s="60" customFormat="1" ht="28.5" customHeight="1" x14ac:dyDescent="0.25">
      <c r="A95" s="48"/>
      <c r="B95" s="48">
        <v>33000000</v>
      </c>
      <c r="C95" s="51" t="s">
        <v>84</v>
      </c>
      <c r="D95" s="67"/>
      <c r="E95" s="67"/>
      <c r="F95" s="67"/>
      <c r="G95" s="24"/>
      <c r="H95" s="24"/>
      <c r="I95" s="67">
        <f>I96</f>
        <v>2000000</v>
      </c>
      <c r="J95" s="67">
        <f t="shared" ref="J95:L95" si="33">J96</f>
        <v>0</v>
      </c>
      <c r="K95" s="67">
        <f t="shared" si="33"/>
        <v>2835179.32</v>
      </c>
      <c r="L95" s="25">
        <f t="shared" si="33"/>
        <v>137.3015</v>
      </c>
      <c r="M95" s="54"/>
    </row>
    <row r="96" spans="1:13" s="60" customFormat="1" ht="15.75" x14ac:dyDescent="0.25">
      <c r="A96" s="48"/>
      <c r="B96" s="48">
        <v>33010000</v>
      </c>
      <c r="C96" s="51" t="s">
        <v>85</v>
      </c>
      <c r="D96" s="67"/>
      <c r="E96" s="67"/>
      <c r="F96" s="67"/>
      <c r="G96" s="24"/>
      <c r="H96" s="24"/>
      <c r="I96" s="67">
        <f>I97+I98</f>
        <v>2000000</v>
      </c>
      <c r="J96" s="67">
        <f t="shared" ref="J96:L96" si="34">J97+J98</f>
        <v>0</v>
      </c>
      <c r="K96" s="67">
        <f t="shared" si="34"/>
        <v>2835179.32</v>
      </c>
      <c r="L96" s="25">
        <f t="shared" si="34"/>
        <v>137.3015</v>
      </c>
      <c r="M96" s="54"/>
    </row>
    <row r="97" spans="1:13" s="60" customFormat="1" ht="85.5" customHeight="1" x14ac:dyDescent="0.25">
      <c r="A97" s="48"/>
      <c r="B97" s="48">
        <v>33010100</v>
      </c>
      <c r="C97" s="51" t="s">
        <v>86</v>
      </c>
      <c r="D97" s="67"/>
      <c r="E97" s="67"/>
      <c r="F97" s="67"/>
      <c r="G97" s="24"/>
      <c r="H97" s="24"/>
      <c r="I97" s="67">
        <v>2000000</v>
      </c>
      <c r="J97" s="67">
        <v>0</v>
      </c>
      <c r="K97" s="67">
        <v>2746030</v>
      </c>
      <c r="L97" s="25">
        <f>+K97/I97*100</f>
        <v>137.3015</v>
      </c>
      <c r="M97" s="54"/>
    </row>
    <row r="98" spans="1:13" s="60" customFormat="1" ht="85.5" customHeight="1" x14ac:dyDescent="0.25">
      <c r="A98" s="48"/>
      <c r="B98" s="48">
        <v>33010500</v>
      </c>
      <c r="C98" s="51" t="s">
        <v>219</v>
      </c>
      <c r="D98" s="67"/>
      <c r="E98" s="67"/>
      <c r="F98" s="67"/>
      <c r="G98" s="24"/>
      <c r="H98" s="24"/>
      <c r="I98" s="67">
        <v>0</v>
      </c>
      <c r="J98" s="67"/>
      <c r="K98" s="67">
        <v>89149.32</v>
      </c>
      <c r="L98" s="25">
        <v>0</v>
      </c>
      <c r="M98" s="54"/>
    </row>
    <row r="99" spans="1:13" s="55" customFormat="1" ht="15.75" x14ac:dyDescent="0.25">
      <c r="A99" s="49"/>
      <c r="B99" s="49">
        <v>40000000</v>
      </c>
      <c r="C99" s="50" t="s">
        <v>55</v>
      </c>
      <c r="D99" s="65">
        <f>+D100</f>
        <v>134861340.61000001</v>
      </c>
      <c r="E99" s="65">
        <f t="shared" ref="E99:F99" si="35">+E100</f>
        <v>134861340.61000001</v>
      </c>
      <c r="F99" s="65">
        <f t="shared" si="35"/>
        <v>134780705.25</v>
      </c>
      <c r="G99" s="24">
        <f t="shared" si="24"/>
        <v>99.940208691656721</v>
      </c>
      <c r="H99" s="24">
        <f t="shared" si="25"/>
        <v>99.940208691656721</v>
      </c>
      <c r="I99" s="66">
        <f>I100</f>
        <v>13751803</v>
      </c>
      <c r="J99" s="66">
        <f t="shared" ref="J99:K99" si="36">J100</f>
        <v>0</v>
      </c>
      <c r="K99" s="66">
        <f t="shared" si="36"/>
        <v>5550000</v>
      </c>
      <c r="L99" s="25">
        <f t="shared" ref="L99:L100" si="37">+K99/I99*100</f>
        <v>40.358344284018614</v>
      </c>
      <c r="M99" s="56"/>
    </row>
    <row r="100" spans="1:13" s="2" customFormat="1" ht="15.75" x14ac:dyDescent="0.25">
      <c r="A100" s="48"/>
      <c r="B100" s="48">
        <v>41000000</v>
      </c>
      <c r="C100" s="51" t="s">
        <v>56</v>
      </c>
      <c r="D100" s="67">
        <f>D101+D103+D105+D108</f>
        <v>134861340.61000001</v>
      </c>
      <c r="E100" s="67">
        <f t="shared" ref="E100:F100" si="38">E101+E103+E105+E108</f>
        <v>134861340.61000001</v>
      </c>
      <c r="F100" s="67">
        <f t="shared" si="38"/>
        <v>134780705.25</v>
      </c>
      <c r="G100" s="24">
        <f t="shared" si="24"/>
        <v>99.940208691656721</v>
      </c>
      <c r="H100" s="24">
        <f t="shared" si="25"/>
        <v>99.940208691656721</v>
      </c>
      <c r="I100" s="74">
        <f>I108</f>
        <v>13751803</v>
      </c>
      <c r="J100" s="74">
        <f t="shared" ref="J100:K100" si="39">J108</f>
        <v>0</v>
      </c>
      <c r="K100" s="74">
        <f t="shared" si="39"/>
        <v>5550000</v>
      </c>
      <c r="L100" s="25">
        <f t="shared" si="37"/>
        <v>40.358344284018614</v>
      </c>
      <c r="M100" s="59">
        <f t="shared" ref="M100" si="40">M113</f>
        <v>0</v>
      </c>
    </row>
    <row r="101" spans="1:13" s="2" customFormat="1" ht="27.75" customHeight="1" x14ac:dyDescent="0.25">
      <c r="A101" s="48"/>
      <c r="B101" s="48">
        <v>41020000</v>
      </c>
      <c r="C101" s="51" t="s">
        <v>57</v>
      </c>
      <c r="D101" s="67">
        <f>+D102</f>
        <v>20074800</v>
      </c>
      <c r="E101" s="67">
        <f t="shared" ref="E101:F101" si="41">+E102</f>
        <v>20074800</v>
      </c>
      <c r="F101" s="67">
        <f t="shared" si="41"/>
        <v>20074800</v>
      </c>
      <c r="G101" s="24">
        <f t="shared" si="24"/>
        <v>100</v>
      </c>
      <c r="H101" s="24">
        <f t="shared" si="25"/>
        <v>100</v>
      </c>
      <c r="I101" s="74"/>
      <c r="J101" s="74"/>
      <c r="K101" s="74"/>
      <c r="L101" s="25"/>
      <c r="M101" s="57"/>
    </row>
    <row r="102" spans="1:13" s="2" customFormat="1" ht="15.75" x14ac:dyDescent="0.25">
      <c r="A102" s="48"/>
      <c r="B102" s="48">
        <v>41020100</v>
      </c>
      <c r="C102" s="51" t="s">
        <v>58</v>
      </c>
      <c r="D102" s="67">
        <v>20074800</v>
      </c>
      <c r="E102" s="67">
        <v>20074800</v>
      </c>
      <c r="F102" s="67">
        <v>20074800</v>
      </c>
      <c r="G102" s="24">
        <f t="shared" si="24"/>
        <v>100</v>
      </c>
      <c r="H102" s="24">
        <f t="shared" si="25"/>
        <v>100</v>
      </c>
      <c r="I102" s="74"/>
      <c r="J102" s="74"/>
      <c r="K102" s="74"/>
      <c r="L102" s="25"/>
      <c r="M102" s="57"/>
    </row>
    <row r="103" spans="1:13" s="2" customFormat="1" ht="31.5" x14ac:dyDescent="0.25">
      <c r="A103" s="48"/>
      <c r="B103" s="48">
        <v>41030000</v>
      </c>
      <c r="C103" s="51" t="s">
        <v>59</v>
      </c>
      <c r="D103" s="67">
        <f>+D104</f>
        <v>107002800</v>
      </c>
      <c r="E103" s="67">
        <f t="shared" ref="E103:F103" si="42">+E104</f>
        <v>107002800</v>
      </c>
      <c r="F103" s="67">
        <f t="shared" si="42"/>
        <v>107002800</v>
      </c>
      <c r="G103" s="24">
        <f t="shared" si="24"/>
        <v>100</v>
      </c>
      <c r="H103" s="24">
        <f t="shared" si="25"/>
        <v>100</v>
      </c>
      <c r="I103" s="74"/>
      <c r="J103" s="74"/>
      <c r="K103" s="74"/>
      <c r="L103" s="25"/>
      <c r="M103" s="57"/>
    </row>
    <row r="104" spans="1:13" s="2" customFormat="1" ht="31.5" x14ac:dyDescent="0.25">
      <c r="A104" s="48"/>
      <c r="B104" s="48">
        <v>41033900</v>
      </c>
      <c r="C104" s="51" t="s">
        <v>60</v>
      </c>
      <c r="D104" s="67">
        <v>107002800</v>
      </c>
      <c r="E104" s="67">
        <v>107002800</v>
      </c>
      <c r="F104" s="67">
        <v>107002800</v>
      </c>
      <c r="G104" s="24">
        <f t="shared" si="24"/>
        <v>100</v>
      </c>
      <c r="H104" s="24">
        <f t="shared" si="25"/>
        <v>100</v>
      </c>
      <c r="I104" s="74"/>
      <c r="J104" s="74"/>
      <c r="K104" s="74"/>
      <c r="L104" s="25"/>
      <c r="M104" s="57"/>
    </row>
    <row r="105" spans="1:13" s="2" customFormat="1" ht="31.5" x14ac:dyDescent="0.25">
      <c r="A105" s="48"/>
      <c r="B105" s="48">
        <v>41040000</v>
      </c>
      <c r="C105" s="51" t="s">
        <v>61</v>
      </c>
      <c r="D105" s="67">
        <f>+D107+D106</f>
        <v>5033597.6100000003</v>
      </c>
      <c r="E105" s="67">
        <f t="shared" ref="E105:F105" si="43">+E107+E106</f>
        <v>5033597.6100000003</v>
      </c>
      <c r="F105" s="67">
        <f t="shared" si="43"/>
        <v>5033597.6100000003</v>
      </c>
      <c r="G105" s="24">
        <f t="shared" si="24"/>
        <v>100</v>
      </c>
      <c r="H105" s="24">
        <f t="shared" si="25"/>
        <v>100</v>
      </c>
      <c r="I105" s="74"/>
      <c r="J105" s="74"/>
      <c r="K105" s="74"/>
      <c r="L105" s="25"/>
      <c r="M105" s="57"/>
    </row>
    <row r="106" spans="1:13" s="2" customFormat="1" ht="15.75" x14ac:dyDescent="0.25">
      <c r="A106" s="48"/>
      <c r="B106" s="48">
        <v>41040400</v>
      </c>
      <c r="C106" s="48" t="s">
        <v>215</v>
      </c>
      <c r="D106" s="67">
        <v>695997.61</v>
      </c>
      <c r="E106" s="67">
        <v>695997.61</v>
      </c>
      <c r="F106" s="67">
        <v>695997.61</v>
      </c>
      <c r="G106" s="24">
        <f t="shared" si="24"/>
        <v>100</v>
      </c>
      <c r="H106" s="24">
        <f t="shared" si="25"/>
        <v>100</v>
      </c>
      <c r="I106" s="74"/>
      <c r="J106" s="74"/>
      <c r="K106" s="74"/>
      <c r="L106" s="25"/>
      <c r="M106" s="57"/>
    </row>
    <row r="107" spans="1:13" s="2" customFormat="1" ht="81.75" customHeight="1" x14ac:dyDescent="0.25">
      <c r="A107" s="48"/>
      <c r="B107" s="48">
        <v>41040500</v>
      </c>
      <c r="C107" s="51" t="s">
        <v>185</v>
      </c>
      <c r="D107" s="67">
        <v>4337600</v>
      </c>
      <c r="E107" s="67">
        <v>4337600</v>
      </c>
      <c r="F107" s="67">
        <v>4337600</v>
      </c>
      <c r="G107" s="24">
        <f t="shared" si="24"/>
        <v>100</v>
      </c>
      <c r="H107" s="24">
        <f t="shared" si="25"/>
        <v>100</v>
      </c>
      <c r="I107" s="74"/>
      <c r="J107" s="74"/>
      <c r="K107" s="74"/>
      <c r="L107" s="25"/>
      <c r="M107" s="57"/>
    </row>
    <row r="108" spans="1:13" s="2" customFormat="1" ht="31.5" x14ac:dyDescent="0.25">
      <c r="A108" s="48"/>
      <c r="B108" s="48">
        <v>41050000</v>
      </c>
      <c r="C108" s="51" t="s">
        <v>62</v>
      </c>
      <c r="D108" s="67">
        <f>D109+D110+D114+D112</f>
        <v>2750143</v>
      </c>
      <c r="E108" s="67">
        <f t="shared" ref="E108:F108" si="44">E109+E110+E114+E112</f>
        <v>2750143</v>
      </c>
      <c r="F108" s="67">
        <f t="shared" si="44"/>
        <v>2669507.64</v>
      </c>
      <c r="G108" s="24">
        <f t="shared" si="24"/>
        <v>97.067957557116131</v>
      </c>
      <c r="H108" s="24">
        <f t="shared" si="25"/>
        <v>97.067957557116131</v>
      </c>
      <c r="I108" s="74">
        <f>I111+I112+I113</f>
        <v>13751803</v>
      </c>
      <c r="J108" s="74">
        <f t="shared" ref="J108:K108" si="45">J111+J112+J113</f>
        <v>0</v>
      </c>
      <c r="K108" s="74">
        <f t="shared" si="45"/>
        <v>5550000</v>
      </c>
      <c r="L108" s="37">
        <f t="shared" ref="L108:L111" si="46">+K108/I108*100</f>
        <v>40.358344284018614</v>
      </c>
      <c r="M108" s="57"/>
    </row>
    <row r="109" spans="1:13" s="2" customFormat="1" ht="47.25" x14ac:dyDescent="0.25">
      <c r="A109" s="48"/>
      <c r="B109" s="48">
        <v>41051000</v>
      </c>
      <c r="C109" s="51" t="s">
        <v>63</v>
      </c>
      <c r="D109" s="67">
        <v>1095300</v>
      </c>
      <c r="E109" s="67">
        <v>1095300</v>
      </c>
      <c r="F109" s="67">
        <v>1092891.8400000001</v>
      </c>
      <c r="G109" s="24">
        <f t="shared" si="24"/>
        <v>99.780136948781163</v>
      </c>
      <c r="H109" s="24">
        <f t="shared" si="25"/>
        <v>99.780136948781163</v>
      </c>
      <c r="I109" s="74"/>
      <c r="J109" s="74"/>
      <c r="K109" s="74"/>
      <c r="L109" s="27"/>
      <c r="M109" s="57"/>
    </row>
    <row r="110" spans="1:13" s="2" customFormat="1" ht="63" x14ac:dyDescent="0.25">
      <c r="A110" s="48"/>
      <c r="B110" s="48">
        <v>41051200</v>
      </c>
      <c r="C110" s="51" t="s">
        <v>64</v>
      </c>
      <c r="D110" s="67">
        <v>266000</v>
      </c>
      <c r="E110" s="67">
        <v>266000</v>
      </c>
      <c r="F110" s="67">
        <v>244548.73</v>
      </c>
      <c r="G110" s="24">
        <f t="shared" si="24"/>
        <v>91.935612781954887</v>
      </c>
      <c r="H110" s="24">
        <f t="shared" si="25"/>
        <v>91.935612781954887</v>
      </c>
      <c r="I110" s="74"/>
      <c r="J110" s="74"/>
      <c r="K110" s="74"/>
      <c r="L110" s="27"/>
      <c r="M110" s="57"/>
    </row>
    <row r="111" spans="1:13" s="2" customFormat="1" ht="94.5" x14ac:dyDescent="0.25">
      <c r="A111" s="48"/>
      <c r="B111" s="48">
        <v>41052900</v>
      </c>
      <c r="C111" s="51" t="s">
        <v>220</v>
      </c>
      <c r="D111" s="67"/>
      <c r="E111" s="67"/>
      <c r="F111" s="67"/>
      <c r="G111" s="24"/>
      <c r="H111" s="24"/>
      <c r="I111" s="67">
        <v>8201803</v>
      </c>
      <c r="J111" s="74"/>
      <c r="K111" s="74">
        <v>0</v>
      </c>
      <c r="L111" s="27">
        <f t="shared" si="46"/>
        <v>0</v>
      </c>
      <c r="M111" s="57"/>
    </row>
    <row r="112" spans="1:13" s="2" customFormat="1" ht="15.75" x14ac:dyDescent="0.25">
      <c r="A112" s="48"/>
      <c r="B112" s="48">
        <v>41053900</v>
      </c>
      <c r="C112" s="48" t="s">
        <v>156</v>
      </c>
      <c r="D112" s="67">
        <v>688843</v>
      </c>
      <c r="E112" s="67">
        <v>688843</v>
      </c>
      <c r="F112" s="67">
        <v>688843</v>
      </c>
      <c r="G112" s="24">
        <f t="shared" si="24"/>
        <v>100</v>
      </c>
      <c r="H112" s="24">
        <f t="shared" si="25"/>
        <v>100</v>
      </c>
      <c r="I112" s="67">
        <v>1050000</v>
      </c>
      <c r="J112" s="74"/>
      <c r="K112" s="67">
        <v>1050000</v>
      </c>
      <c r="L112" s="27">
        <f t="shared" ref="L112:L113" si="47">+K112/I112*100</f>
        <v>100</v>
      </c>
      <c r="M112" s="57"/>
    </row>
    <row r="113" spans="1:13" s="2" customFormat="1" ht="94.5" x14ac:dyDescent="0.25">
      <c r="A113" s="48"/>
      <c r="B113" s="51">
        <v>41057100</v>
      </c>
      <c r="C113" s="51" t="s">
        <v>201</v>
      </c>
      <c r="D113" s="67"/>
      <c r="E113" s="67"/>
      <c r="F113" s="67"/>
      <c r="G113" s="24"/>
      <c r="H113" s="24"/>
      <c r="I113" s="74">
        <v>4500000</v>
      </c>
      <c r="J113" s="74"/>
      <c r="K113" s="74">
        <v>4500000</v>
      </c>
      <c r="L113" s="27">
        <f t="shared" si="47"/>
        <v>100</v>
      </c>
      <c r="M113" s="57"/>
    </row>
    <row r="114" spans="1:13" s="2" customFormat="1" ht="94.5" x14ac:dyDescent="0.25">
      <c r="A114" s="48"/>
      <c r="B114" s="48">
        <v>41058400</v>
      </c>
      <c r="C114" s="51" t="s">
        <v>198</v>
      </c>
      <c r="D114" s="67">
        <v>700000</v>
      </c>
      <c r="E114" s="67">
        <v>700000</v>
      </c>
      <c r="F114" s="67">
        <v>643224.06999999995</v>
      </c>
      <c r="G114" s="24">
        <f t="shared" si="24"/>
        <v>91.889152857142847</v>
      </c>
      <c r="H114" s="24">
        <f t="shared" si="25"/>
        <v>91.889152857142847</v>
      </c>
      <c r="I114" s="74"/>
      <c r="J114" s="74"/>
      <c r="K114" s="74"/>
      <c r="L114" s="27"/>
      <c r="M114" s="57"/>
    </row>
    <row r="115" spans="1:13" s="62" customFormat="1" ht="15.75" x14ac:dyDescent="0.25">
      <c r="A115" s="95" t="s">
        <v>65</v>
      </c>
      <c r="B115" s="95"/>
      <c r="C115" s="95"/>
      <c r="D115" s="75">
        <f>D10+D61+D91</f>
        <v>169719620</v>
      </c>
      <c r="E115" s="75">
        <f>E10+E61+E91</f>
        <v>169719620</v>
      </c>
      <c r="F115" s="75">
        <f>F10+F61+F91</f>
        <v>180584487.72</v>
      </c>
      <c r="G115" s="76">
        <f t="shared" si="24"/>
        <v>106.40165687384876</v>
      </c>
      <c r="H115" s="76">
        <f t="shared" si="25"/>
        <v>106.40165687384876</v>
      </c>
      <c r="I115" s="77">
        <f>I10+I61+I91</f>
        <v>6251000</v>
      </c>
      <c r="J115" s="77">
        <f>J10+J61+J91</f>
        <v>702500</v>
      </c>
      <c r="K115" s="77">
        <f>K10+K61+K91</f>
        <v>10316126.869999999</v>
      </c>
      <c r="L115" s="76">
        <f>+K115/I115*100</f>
        <v>165.03162486002239</v>
      </c>
      <c r="M115" s="61"/>
    </row>
    <row r="116" spans="1:13" s="62" customFormat="1" ht="15.75" x14ac:dyDescent="0.25">
      <c r="A116" s="95" t="s">
        <v>65</v>
      </c>
      <c r="B116" s="95"/>
      <c r="C116" s="95"/>
      <c r="D116" s="75">
        <f>D10+D61+D91+D99</f>
        <v>304580960.61000001</v>
      </c>
      <c r="E116" s="75">
        <f>E10+E61+E91+E99</f>
        <v>304580960.61000001</v>
      </c>
      <c r="F116" s="75">
        <f>F10+F61+F91+F99</f>
        <v>315365192.97000003</v>
      </c>
      <c r="G116" s="76">
        <f t="shared" si="24"/>
        <v>103.54067842533621</v>
      </c>
      <c r="H116" s="76">
        <f t="shared" si="25"/>
        <v>103.54067842533621</v>
      </c>
      <c r="I116" s="77">
        <f>I10+I61+I91+I99</f>
        <v>20002803</v>
      </c>
      <c r="J116" s="77">
        <f>J10+J61+J91+J99</f>
        <v>702500</v>
      </c>
      <c r="K116" s="77">
        <f>K10+K61+K91+K99</f>
        <v>15866126.869999999</v>
      </c>
      <c r="L116" s="76">
        <f>+K116/I116*100</f>
        <v>79.319517719591587</v>
      </c>
      <c r="M116" s="61"/>
    </row>
    <row r="117" spans="1:13" x14ac:dyDescent="0.2">
      <c r="I117" s="11"/>
      <c r="J117" s="11"/>
      <c r="K117" s="11"/>
      <c r="L117" s="11"/>
    </row>
  </sheetData>
  <mergeCells count="21">
    <mergeCell ref="A2:K2"/>
    <mergeCell ref="A7:A8"/>
    <mergeCell ref="I7:I8"/>
    <mergeCell ref="J7:J8"/>
    <mergeCell ref="K7:K8"/>
    <mergeCell ref="A115:C115"/>
    <mergeCell ref="A116:C116"/>
    <mergeCell ref="B3:M3"/>
    <mergeCell ref="D5:F5"/>
    <mergeCell ref="D7:D8"/>
    <mergeCell ref="E7:E8"/>
    <mergeCell ref="F7:F8"/>
    <mergeCell ref="H7:H8"/>
    <mergeCell ref="G7:G8"/>
    <mergeCell ref="M7:M8"/>
    <mergeCell ref="L7:L8"/>
    <mergeCell ref="B9:L9"/>
    <mergeCell ref="B6:B8"/>
    <mergeCell ref="C6:C8"/>
    <mergeCell ref="D6:H6"/>
    <mergeCell ref="I6:L6"/>
  </mergeCells>
  <pageMargins left="3.937007874015748E-2" right="3.937007874015748E-2" top="0.39370078740157483" bottom="0.39370078740157483" header="0" footer="0"/>
  <pageSetup paperSize="9" scale="8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ВИДАТКИ</vt:lpstr>
      <vt:lpstr>ДОХОДИ</vt:lpstr>
      <vt:lpstr>ВИДАТКИ!Заголовки_для_печати</vt:lpstr>
      <vt:lpstr>ДОХОДИ!Заголовки_для_печати</vt:lpstr>
    </vt:vector>
  </TitlesOfParts>
  <Company>Інститут Модернізації та Змісту освіти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VINGA-1</dc:creator>
  <cp:lastModifiedBy>1</cp:lastModifiedBy>
  <cp:lastPrinted>2023-02-14T08:18:43Z</cp:lastPrinted>
  <dcterms:created xsi:type="dcterms:W3CDTF">2021-04-12T05:30:00Z</dcterms:created>
  <dcterms:modified xsi:type="dcterms:W3CDTF">2023-02-14T14:24:54Z</dcterms:modified>
</cp:coreProperties>
</file>