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w\Desktop\2  -та сесія\"/>
    </mc:Choice>
  </mc:AlternateContent>
  <bookViews>
    <workbookView xWindow="0" yWindow="0" windowWidth="21570" windowHeight="10035" activeTab="1"/>
  </bookViews>
  <sheets>
    <sheet name="ВИДАТКИ" sheetId="2" r:id="rId1"/>
    <sheet name="ДОХОДИ" sheetId="1" r:id="rId2"/>
  </sheets>
  <definedNames>
    <definedName name="_xlnm.Print_Titles" localSheetId="0">ВИДАТКИ!$5:$7</definedName>
    <definedName name="_xlnm.Print_Titles" localSheetId="1">ДОХОДИ!$6:$8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71" i="2" s="1"/>
  <c r="H12" i="2"/>
  <c r="H71" i="2"/>
  <c r="J49" i="2"/>
  <c r="J52" i="2"/>
  <c r="J53" i="2"/>
  <c r="J54" i="2"/>
  <c r="J55" i="2"/>
  <c r="J56" i="2"/>
  <c r="J57" i="2"/>
  <c r="J58" i="2"/>
  <c r="J63" i="2"/>
  <c r="J65" i="2"/>
  <c r="J66" i="2"/>
  <c r="I63" i="2"/>
  <c r="H63" i="2"/>
  <c r="I53" i="2"/>
  <c r="H53" i="2"/>
  <c r="J46" i="2"/>
  <c r="J47" i="2"/>
  <c r="I46" i="2"/>
  <c r="H46" i="2"/>
  <c r="I49" i="2"/>
  <c r="H49" i="2"/>
  <c r="D63" i="2" l="1"/>
  <c r="E63" i="2"/>
  <c r="G63" i="2" s="1"/>
  <c r="C63" i="2"/>
  <c r="D68" i="2"/>
  <c r="E68" i="2"/>
  <c r="C68" i="2"/>
  <c r="G64" i="2"/>
  <c r="G65" i="2"/>
  <c r="G67" i="2"/>
  <c r="F64" i="2"/>
  <c r="F65" i="2"/>
  <c r="F67" i="2"/>
  <c r="G70" i="2"/>
  <c r="F70" i="2"/>
  <c r="G57" i="2"/>
  <c r="G60" i="2"/>
  <c r="G61" i="2"/>
  <c r="F57" i="2"/>
  <c r="F59" i="2"/>
  <c r="F60" i="2"/>
  <c r="F61" i="2"/>
  <c r="D39" i="2"/>
  <c r="E39" i="2"/>
  <c r="C39" i="2"/>
  <c r="G45" i="2"/>
  <c r="F45" i="2"/>
  <c r="D12" i="2"/>
  <c r="E12" i="2"/>
  <c r="C12" i="2"/>
  <c r="D30" i="2"/>
  <c r="E30" i="2"/>
  <c r="C30" i="2"/>
  <c r="G31" i="2"/>
  <c r="G32" i="2"/>
  <c r="G33" i="2"/>
  <c r="G34" i="2"/>
  <c r="G35" i="2"/>
  <c r="G36" i="2"/>
  <c r="F31" i="2"/>
  <c r="F32" i="2"/>
  <c r="F33" i="2"/>
  <c r="F34" i="2"/>
  <c r="F35" i="2"/>
  <c r="F36" i="2"/>
  <c r="G16" i="2"/>
  <c r="F16" i="2"/>
  <c r="J98" i="1"/>
  <c r="K98" i="1"/>
  <c r="L98" i="1"/>
  <c r="M98" i="1"/>
  <c r="J97" i="1"/>
  <c r="K97" i="1"/>
  <c r="L97" i="1"/>
  <c r="I97" i="1"/>
  <c r="I98" i="1"/>
  <c r="J105" i="1"/>
  <c r="K105" i="1"/>
  <c r="L105" i="1"/>
  <c r="I105" i="1"/>
  <c r="L108" i="1"/>
  <c r="I60" i="1"/>
  <c r="J61" i="1"/>
  <c r="J60" i="1" s="1"/>
  <c r="K61" i="1"/>
  <c r="K60" i="1" s="1"/>
  <c r="L60" i="1" s="1"/>
  <c r="I61" i="1"/>
  <c r="G35" i="1"/>
  <c r="H35" i="1"/>
  <c r="H36" i="1"/>
  <c r="G36" i="1"/>
  <c r="H28" i="1"/>
  <c r="H27" i="1"/>
  <c r="H109" i="1"/>
  <c r="G109" i="1"/>
  <c r="E105" i="1"/>
  <c r="F105" i="1"/>
  <c r="D105" i="1"/>
  <c r="E66" i="1"/>
  <c r="F66" i="1"/>
  <c r="D66" i="1"/>
  <c r="H77" i="1"/>
  <c r="G77" i="1"/>
  <c r="E72" i="1"/>
  <c r="F72" i="1"/>
  <c r="D72" i="1"/>
  <c r="E38" i="1"/>
  <c r="F38" i="1"/>
  <c r="D38" i="1"/>
  <c r="E29" i="1"/>
  <c r="F29" i="1"/>
  <c r="D29" i="1"/>
  <c r="E34" i="1"/>
  <c r="F34" i="1"/>
  <c r="D34" i="1"/>
  <c r="F32" i="1"/>
  <c r="E32" i="1"/>
  <c r="D32" i="1"/>
  <c r="F30" i="1"/>
  <c r="E30" i="1"/>
  <c r="D30" i="1"/>
  <c r="F27" i="1"/>
  <c r="E27" i="1"/>
  <c r="D27" i="1"/>
  <c r="F25" i="1"/>
  <c r="E25" i="1"/>
  <c r="D25" i="1"/>
  <c r="F23" i="1"/>
  <c r="E23" i="1"/>
  <c r="D23" i="1"/>
  <c r="F17" i="1"/>
  <c r="E17" i="1"/>
  <c r="F63" i="2" l="1"/>
  <c r="D53" i="2"/>
  <c r="E53" i="2"/>
  <c r="C53" i="2"/>
  <c r="J40" i="2"/>
  <c r="J41" i="2"/>
  <c r="J42" i="2"/>
  <c r="J43" i="2"/>
  <c r="J10" i="2"/>
  <c r="D23" i="2"/>
  <c r="E23" i="2"/>
  <c r="C23" i="2"/>
  <c r="D49" i="2"/>
  <c r="E49" i="2"/>
  <c r="C49" i="2"/>
  <c r="F51" i="2"/>
  <c r="G51" i="2"/>
  <c r="E74" i="1"/>
  <c r="F74" i="1"/>
  <c r="D74" i="1"/>
  <c r="H13" i="1"/>
  <c r="H15" i="1"/>
  <c r="H16" i="1"/>
  <c r="H17" i="1"/>
  <c r="H18" i="1"/>
  <c r="H21" i="1"/>
  <c r="H22" i="1"/>
  <c r="H25" i="1"/>
  <c r="H26" i="1"/>
  <c r="H30" i="1"/>
  <c r="H31" i="1"/>
  <c r="H32" i="1"/>
  <c r="H33" i="1"/>
  <c r="H34" i="1"/>
  <c r="H39" i="1"/>
  <c r="H40" i="1"/>
  <c r="H41" i="1"/>
  <c r="H42" i="1"/>
  <c r="H43" i="1"/>
  <c r="H44" i="1"/>
  <c r="H45" i="1"/>
  <c r="H47" i="1"/>
  <c r="H49" i="1"/>
  <c r="H52" i="1"/>
  <c r="H53" i="1"/>
  <c r="H54" i="1"/>
  <c r="H63" i="1"/>
  <c r="H64" i="1"/>
  <c r="H68" i="1"/>
  <c r="H69" i="1"/>
  <c r="H70" i="1"/>
  <c r="H71" i="1"/>
  <c r="H72" i="1"/>
  <c r="H73" i="1"/>
  <c r="H75" i="1"/>
  <c r="H76" i="1"/>
  <c r="H80" i="1"/>
  <c r="H82" i="1"/>
  <c r="H90" i="1"/>
  <c r="H91" i="1"/>
  <c r="H92" i="1"/>
  <c r="H93" i="1"/>
  <c r="H100" i="1"/>
  <c r="H102" i="1"/>
  <c r="H104" i="1"/>
  <c r="H106" i="1"/>
  <c r="H107" i="1"/>
  <c r="G13" i="1"/>
  <c r="G14" i="1"/>
  <c r="G15" i="1"/>
  <c r="G16" i="1"/>
  <c r="G17" i="1"/>
  <c r="G18" i="1"/>
  <c r="G21" i="1"/>
  <c r="G22" i="1"/>
  <c r="G25" i="1"/>
  <c r="G26" i="1"/>
  <c r="G27" i="1"/>
  <c r="G28" i="1"/>
  <c r="G30" i="1"/>
  <c r="G31" i="1"/>
  <c r="G32" i="1"/>
  <c r="G33" i="1"/>
  <c r="G34" i="1"/>
  <c r="G39" i="1"/>
  <c r="G40" i="1"/>
  <c r="G41" i="1"/>
  <c r="G42" i="1"/>
  <c r="G43" i="1"/>
  <c r="G44" i="1"/>
  <c r="G45" i="1"/>
  <c r="G46" i="1"/>
  <c r="G47" i="1"/>
  <c r="G49" i="1"/>
  <c r="G52" i="1"/>
  <c r="G53" i="1"/>
  <c r="G54" i="1"/>
  <c r="G63" i="1"/>
  <c r="G64" i="1"/>
  <c r="G68" i="1"/>
  <c r="G69" i="1"/>
  <c r="G70" i="1"/>
  <c r="G71" i="1"/>
  <c r="G72" i="1"/>
  <c r="G73" i="1"/>
  <c r="G75" i="1"/>
  <c r="G76" i="1"/>
  <c r="G80" i="1"/>
  <c r="G82" i="1"/>
  <c r="G100" i="1"/>
  <c r="G102" i="1"/>
  <c r="G104" i="1"/>
  <c r="G106" i="1"/>
  <c r="G107" i="1"/>
  <c r="J56" i="1"/>
  <c r="J55" i="1" s="1"/>
  <c r="J10" i="1" s="1"/>
  <c r="K56" i="1"/>
  <c r="K55" i="1" s="1"/>
  <c r="K10" i="1" s="1"/>
  <c r="I56" i="1"/>
  <c r="I55" i="1" s="1"/>
  <c r="I10" i="1" s="1"/>
  <c r="J79" i="1"/>
  <c r="J78" i="1" s="1"/>
  <c r="K79" i="1"/>
  <c r="K78" i="1" s="1"/>
  <c r="I79" i="1"/>
  <c r="I78" i="1" s="1"/>
  <c r="J84" i="1"/>
  <c r="J83" i="1" s="1"/>
  <c r="K84" i="1"/>
  <c r="K83" i="1" s="1"/>
  <c r="I84" i="1"/>
  <c r="I83" i="1" s="1"/>
  <c r="J95" i="1"/>
  <c r="J94" i="1" s="1"/>
  <c r="J90" i="1" s="1"/>
  <c r="K95" i="1"/>
  <c r="K94" i="1" s="1"/>
  <c r="K90" i="1" s="1"/>
  <c r="I95" i="1"/>
  <c r="I94" i="1" s="1"/>
  <c r="I90" i="1" s="1"/>
  <c r="E101" i="1"/>
  <c r="F101" i="1"/>
  <c r="G101" i="1" s="1"/>
  <c r="D101" i="1"/>
  <c r="E99" i="1"/>
  <c r="F99" i="1"/>
  <c r="D99" i="1"/>
  <c r="E103" i="1"/>
  <c r="F103" i="1"/>
  <c r="D103" i="1"/>
  <c r="E79" i="1"/>
  <c r="E78" i="1" s="1"/>
  <c r="F79" i="1"/>
  <c r="F78" i="1" s="1"/>
  <c r="D79" i="1"/>
  <c r="D78" i="1" s="1"/>
  <c r="E67" i="1"/>
  <c r="F67" i="1"/>
  <c r="D67" i="1"/>
  <c r="E62" i="1"/>
  <c r="E61" i="1" s="1"/>
  <c r="F62" i="1"/>
  <c r="F61" i="1" s="1"/>
  <c r="D62" i="1"/>
  <c r="D61" i="1" s="1"/>
  <c r="H74" i="1"/>
  <c r="E51" i="1"/>
  <c r="F51" i="1"/>
  <c r="D51" i="1"/>
  <c r="E48" i="1"/>
  <c r="F48" i="1"/>
  <c r="D48" i="1"/>
  <c r="G48" i="1" s="1"/>
  <c r="E20" i="1"/>
  <c r="E19" i="1" s="1"/>
  <c r="F20" i="1"/>
  <c r="F19" i="1" s="1"/>
  <c r="D20" i="1"/>
  <c r="D19" i="1" s="1"/>
  <c r="E12" i="1"/>
  <c r="E11" i="1" s="1"/>
  <c r="F12" i="1"/>
  <c r="F11" i="1" s="1"/>
  <c r="G11" i="1" s="1"/>
  <c r="D12" i="1"/>
  <c r="D11" i="1" s="1"/>
  <c r="H19" i="1" l="1"/>
  <c r="G19" i="1"/>
  <c r="G105" i="1"/>
  <c r="G103" i="1"/>
  <c r="H99" i="1"/>
  <c r="G78" i="1"/>
  <c r="H61" i="1"/>
  <c r="H51" i="1"/>
  <c r="H103" i="1"/>
  <c r="G29" i="1"/>
  <c r="G67" i="1"/>
  <c r="H78" i="1"/>
  <c r="H105" i="1"/>
  <c r="H29" i="1"/>
  <c r="G61" i="1"/>
  <c r="H67" i="1"/>
  <c r="G99" i="1"/>
  <c r="H101" i="1"/>
  <c r="G38" i="1"/>
  <c r="H38" i="1"/>
  <c r="H11" i="1"/>
  <c r="G74" i="1"/>
  <c r="G51" i="1"/>
  <c r="H62" i="1"/>
  <c r="G62" i="1"/>
  <c r="H79" i="1"/>
  <c r="H20" i="1"/>
  <c r="H12" i="1"/>
  <c r="G79" i="1"/>
  <c r="G20" i="1"/>
  <c r="G12" i="1"/>
  <c r="K110" i="1"/>
  <c r="D60" i="1"/>
  <c r="E37" i="1"/>
  <c r="H37" i="1" s="1"/>
  <c r="F37" i="1"/>
  <c r="F10" i="1" s="1"/>
  <c r="E98" i="1"/>
  <c r="D98" i="1"/>
  <c r="D97" i="1" s="1"/>
  <c r="F98" i="1"/>
  <c r="D37" i="1"/>
  <c r="D10" i="1" s="1"/>
  <c r="J111" i="1"/>
  <c r="K111" i="1"/>
  <c r="J110" i="1"/>
  <c r="I111" i="1"/>
  <c r="I110" i="1"/>
  <c r="E10" i="1" l="1"/>
  <c r="E97" i="1"/>
  <c r="H98" i="1"/>
  <c r="F97" i="1"/>
  <c r="G97" i="1" s="1"/>
  <c r="G98" i="1"/>
  <c r="G37" i="1"/>
  <c r="E60" i="1"/>
  <c r="E111" i="1" s="1"/>
  <c r="H66" i="1"/>
  <c r="F60" i="1"/>
  <c r="G60" i="1" s="1"/>
  <c r="G66" i="1"/>
  <c r="E110" i="1"/>
  <c r="D111" i="1"/>
  <c r="D110" i="1"/>
  <c r="J18" i="2"/>
  <c r="J14" i="2"/>
  <c r="J13" i="2"/>
  <c r="I9" i="2"/>
  <c r="I39" i="2"/>
  <c r="H39" i="2"/>
  <c r="H9" i="2"/>
  <c r="G69" i="2"/>
  <c r="F69" i="2"/>
  <c r="G62" i="2"/>
  <c r="F62" i="2"/>
  <c r="G50" i="2"/>
  <c r="F50" i="2"/>
  <c r="G48" i="2"/>
  <c r="F48" i="2"/>
  <c r="G47" i="2"/>
  <c r="F47" i="2"/>
  <c r="G44" i="2"/>
  <c r="F44" i="2"/>
  <c r="G43" i="2"/>
  <c r="F43" i="2"/>
  <c r="G42" i="2"/>
  <c r="F42" i="2"/>
  <c r="G41" i="2"/>
  <c r="F41" i="2"/>
  <c r="G40" i="2"/>
  <c r="F40" i="2"/>
  <c r="G38" i="2"/>
  <c r="F38" i="2"/>
  <c r="G37" i="2"/>
  <c r="F37" i="2"/>
  <c r="G29" i="2"/>
  <c r="F29" i="2"/>
  <c r="G28" i="2"/>
  <c r="F28" i="2"/>
  <c r="G27" i="2"/>
  <c r="F27" i="2"/>
  <c r="G26" i="2"/>
  <c r="F26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4" i="2"/>
  <c r="F14" i="2"/>
  <c r="G13" i="2"/>
  <c r="F13" i="2"/>
  <c r="G11" i="2"/>
  <c r="F11" i="2"/>
  <c r="G10" i="2"/>
  <c r="F10" i="2"/>
  <c r="E46" i="2"/>
  <c r="D46" i="2"/>
  <c r="C46" i="2"/>
  <c r="E9" i="2"/>
  <c r="D9" i="2"/>
  <c r="C9" i="2"/>
  <c r="L111" i="1"/>
  <c r="L110" i="1"/>
  <c r="L96" i="1"/>
  <c r="L95" i="1"/>
  <c r="L94" i="1"/>
  <c r="L90" i="1"/>
  <c r="L85" i="1"/>
  <c r="L84" i="1"/>
  <c r="L83" i="1"/>
  <c r="G10" i="1"/>
  <c r="H10" i="1"/>
  <c r="J9" i="2" l="1"/>
  <c r="C71" i="2"/>
  <c r="D71" i="2"/>
  <c r="E71" i="2"/>
  <c r="J12" i="2"/>
  <c r="F46" i="2"/>
  <c r="J39" i="2"/>
  <c r="G9" i="2"/>
  <c r="G68" i="2"/>
  <c r="G39" i="2"/>
  <c r="G23" i="2"/>
  <c r="G12" i="2"/>
  <c r="H60" i="1"/>
  <c r="F110" i="1"/>
  <c r="G110" i="1" s="1"/>
  <c r="F111" i="1"/>
  <c r="H111" i="1" s="1"/>
  <c r="H97" i="1"/>
  <c r="G30" i="2"/>
  <c r="G53" i="2"/>
  <c r="F9" i="2"/>
  <c r="F39" i="2"/>
  <c r="G46" i="2"/>
  <c r="G49" i="2"/>
  <c r="F12" i="2"/>
  <c r="F23" i="2"/>
  <c r="F30" i="2"/>
  <c r="F49" i="2"/>
  <c r="F53" i="2"/>
  <c r="F68" i="2"/>
  <c r="G111" i="1" l="1"/>
  <c r="H110" i="1"/>
  <c r="J71" i="2"/>
  <c r="G71" i="2"/>
  <c r="F71" i="2"/>
</calcChain>
</file>

<file path=xl/sharedStrings.xml><?xml version="1.0" encoding="utf-8"?>
<sst xmlns="http://schemas.openxmlformats.org/spreadsheetml/2006/main" count="248" uniqueCount="222">
  <si>
    <t>грн.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</si>
  <si>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</si>
  <si>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</si>
  <si>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</si>
  <si>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</si>
  <si>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</si>
  <si>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</si>
  <si>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</si>
  <si>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</si>
  <si>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</si>
  <si>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</si>
  <si>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</si>
  <si>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</si>
  <si>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</si>
  <si>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</si>
  <si>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</si>
  <si>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</si>
  <si>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</si>
  <si>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</si>
  <si>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</si>
  <si>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</si>
  <si>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</si>
  <si>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</si>
  <si>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</si>
  <si>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</si>
  <si>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</si>
  <si>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</si>
  <si>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</si>
  <si>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</si>
  <si>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</si>
  <si>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</si>
  <si>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</si>
  <si>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</si>
  <si>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</si>
  <si>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</si>
  <si>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</si>
  <si>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</si>
  <si>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</si>
  <si>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</si>
  <si>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</si>
  <si>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</si>
  <si>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</si>
  <si>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</si>
  <si>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</si>
  <si>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</si>
  <si>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</si>
  <si>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</si>
  <si>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</si>
  <si>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</si>
  <si>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</si>
  <si>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</si>
  <si>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</si>
  <si>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</si>
  <si>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</si>
  <si>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</si>
  <si>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</si>
  <si>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</si>
  <si>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</si>
  <si>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</si>
  <si>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</si>
  <si>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</si>
  <si>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</si>
  <si>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</si>
  <si>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</si>
  <si>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</si>
  <si>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без урахування трансферт</t>
  </si>
  <si>
    <t>Код бюджетної кластфікації</t>
  </si>
  <si>
    <t>Найменування</t>
  </si>
  <si>
    <t>Загальний фонд</t>
  </si>
  <si>
    <t>ДОХОДИ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</si>
  <si>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</si>
  <si>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</si>
  <si>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</si>
  <si>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</si>
  <si>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</si>
  <si>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</si>
  <si>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</si>
  <si>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</si>
  <si>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</si>
  <si>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</si>
  <si>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</si>
  <si>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</si>
  <si>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</si>
  <si>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</si>
  <si>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</si>
  <si>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</si>
  <si>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</si>
  <si>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</si>
  <si>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 xml:space="preserve">Затверджено на рік з урахуванням змін </t>
  </si>
  <si>
    <t xml:space="preserve">Затверджено на звітний період з урахуванням змін </t>
  </si>
  <si>
    <t>Виконано за звітний період (рік)</t>
  </si>
  <si>
    <t>Відсоток виконання до затверджено плану на рік з урахуванням змін</t>
  </si>
  <si>
    <t>Відсоток виконання до затверджено плану на звітній період з урахуванням змін</t>
  </si>
  <si>
    <t xml:space="preserve">Найменування </t>
  </si>
  <si>
    <t>Код бюджетної класифікації</t>
  </si>
  <si>
    <t>програмної класифікації видатків та кредитування місцевих бюджетів</t>
  </si>
  <si>
    <t>Державне управлiння</t>
  </si>
  <si>
    <t>0100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</si>
  <si>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</si>
  <si>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</si>
  <si>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</si>
  <si>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</si>
  <si>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Освіта</t>
  </si>
  <si>
    <t>1000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</si>
  <si>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</si>
  <si>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</si>
  <si>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</si>
  <si>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</si>
  <si>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1010</t>
  </si>
  <si>
    <t>1021</t>
  </si>
  <si>
    <t>1031</t>
  </si>
  <si>
    <t>1070</t>
  </si>
  <si>
    <t>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</si>
  <si>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</si>
  <si>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</si>
  <si>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</si>
  <si>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</si>
  <si>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1141</t>
  </si>
  <si>
    <t>1151</t>
  </si>
  <si>
    <t>1152</t>
  </si>
  <si>
    <t>1200</t>
  </si>
  <si>
    <t>Охорона здоров`я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</si>
  <si>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</si>
  <si>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</si>
  <si>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Первинна медична допомога населенню, що надається фельдшерськими, фельдшерсько-акушерськими пунктами</t>
  </si>
  <si>
    <t>Первинна медична допомога населенню, що надається амбулаторно-поліклінічними закладами (відділеннями)</t>
  </si>
  <si>
    <t>Забезпечення діяльності інших закладів у сфері охорони здоров`я</t>
  </si>
  <si>
    <t>Інші програми та заходи у сфері охорони здоров`я</t>
  </si>
  <si>
    <t>Соціальний захист та соціальне забезпечення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</si>
  <si>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</si>
  <si>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</si>
  <si>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2010</t>
  </si>
  <si>
    <t>2111</t>
  </si>
  <si>
    <t>2112</t>
  </si>
  <si>
    <t>2113</t>
  </si>
  <si>
    <t>2151</t>
  </si>
  <si>
    <t>2152</t>
  </si>
  <si>
    <t>3241</t>
  </si>
  <si>
    <t>3242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</si>
  <si>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</si>
  <si>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</si>
  <si>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</si>
  <si>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</si>
  <si>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Фінансова підтримка кінематографії</t>
  </si>
  <si>
    <t>Забезпечення діяльності інших закладів в галузі культури і мистецтва</t>
  </si>
  <si>
    <t>Фiзична культура i спорт</t>
  </si>
  <si>
    <t>Утримання та навчально-тренувальна робота комунальних дитячо-юнацьких спортивних шкіл</t>
  </si>
  <si>
    <t>Утримання та фінансова підтримка спортивних споруд</t>
  </si>
  <si>
    <t>Житлово-комунальне господарство</t>
  </si>
  <si>
    <t>Організація благоустрою населених пунктів</t>
  </si>
  <si>
    <t>Економічна діяльність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</si>
  <si>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</si>
  <si>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</si>
  <si>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</si>
  <si>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</si>
  <si>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Міжбюджетні трансферти</t>
  </si>
  <si>
    <t>Інші субвенції з місцевого бюджету</t>
  </si>
  <si>
    <t>4000</t>
  </si>
  <si>
    <t>4030</t>
  </si>
  <si>
    <t>4040</t>
  </si>
  <si>
    <t>4060</t>
  </si>
  <si>
    <t>4070</t>
  </si>
  <si>
    <t>4081</t>
  </si>
  <si>
    <t>5000</t>
  </si>
  <si>
    <t>5031</t>
  </si>
  <si>
    <t>5041</t>
  </si>
  <si>
    <t>6000</t>
  </si>
  <si>
    <t>6030</t>
  </si>
  <si>
    <t>7000</t>
  </si>
  <si>
    <t>7461</t>
  </si>
  <si>
    <t>7622</t>
  </si>
  <si>
    <t>7693</t>
  </si>
  <si>
    <t>9000</t>
  </si>
  <si>
    <t>9770</t>
  </si>
  <si>
    <t>Реалізація інших заходів щодо соціально-економічного розвитку територій</t>
  </si>
  <si>
    <t>7370</t>
  </si>
  <si>
    <t>ВИДАТКИ</t>
  </si>
  <si>
    <t>Рентна плата за спеціальне використання води водних об`єктів місцевого значення</t>
  </si>
  <si>
    <t>Рентна плата за спеціальне використання води </t>
  </si>
  <si>
    <t>Рентна плата за користування надрами місцевого значення</t>
  </si>
  <si>
    <t>Туристичний збір, сплачений юридичними особами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</si>
  <si>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</si>
  <si>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</si>
  <si>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</si>
  <si>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</si>
  <si>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</si>
  <si>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Надходження бюджетних установ від реалізації в установленому порядку майна (крім нерухомого майна) </t>
  </si>
  <si>
    <t>2,6 раза</t>
  </si>
  <si>
    <t>2,1 раза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</si>
  <si>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</si>
  <si>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Сприяння розвитку малого та середнього підприємництва</t>
  </si>
  <si>
    <t>Заходи із запобігання та ліквідації надзвичайних ситуацій та наслідків стихійного лиха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</si>
  <si>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</si>
  <si>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</si>
  <si>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</si>
  <si>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Резервний фонд місцевого бюджету</t>
  </si>
  <si>
    <t>Інша діяльність</t>
  </si>
  <si>
    <t>Природоохоронні заходи за рахунок цільових фондів</t>
  </si>
  <si>
    <t>Звіт про виконання  бюджету Жовківської  об'єднаної територіальної громади за півріччя 2022 року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</si>
  <si>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</si>
  <si>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</si>
  <si>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Субвенція з місцевого бюджету на закупівлю опорними закладами охорони здоров`я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</si>
  <si>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</si>
  <si>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2,2 раза</t>
  </si>
  <si>
    <t>3,6 раза</t>
  </si>
  <si>
    <t>2,3 раза</t>
  </si>
  <si>
    <t>4,2 раза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</si>
  <si>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</si>
  <si>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залишку коштів відп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</si>
  <si>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</si>
  <si>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</si>
  <si>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3090</t>
  </si>
  <si>
    <t>3160</t>
  </si>
  <si>
    <t>Організація та проведення громадських робіт</t>
  </si>
  <si>
    <t>Інші заходи в галузі культури і мистецтва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</si>
  <si>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</si>
  <si>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</si>
  <si>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</si>
  <si>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</si>
  <si>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за рахунок інших субвенцій з державного бюджету</t>
  </si>
  <si>
    <t>Утримання та розвиток автомобільних доріг та дорожньої інфраструктури за рахунок субвенції з державного бюджету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</si>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</sst>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9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1" fillId="0" borderId="0"/>
    <xf numFmtId="0" fontId="9" fillId="0" borderId="0"/>
    <xf numFmtId="0" fontId="1" fillId="0" borderId="0"/>
    <xf numFmtId="0" fontId="16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wrapText="1"/>
    </xf>
    <xf numFmtId="165" fontId="0" fillId="0" borderId="0" xfId="0" applyNumberFormat="1"/>
    <xf numFmtId="2" fontId="0" fillId="0" borderId="0" xfId="0" applyNumberFormat="1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0" xfId="0"/>
    <xf numFmtId="4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17" fillId="0" borderId="2" xfId="5" applyFont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 wrapText="1"/>
    </xf>
    <xf numFmtId="49" fontId="12" fillId="3" borderId="2" xfId="1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2" fontId="8" fillId="3" borderId="2" xfId="0" quotePrefix="1" applyNumberFormat="1" applyFont="1" applyFill="1" applyBorder="1" applyAlignment="1">
      <alignment horizontal="center" vertical="center" wrapText="1"/>
    </xf>
    <xf numFmtId="4" fontId="17" fillId="0" borderId="2" xfId="5" applyNumberFormat="1" applyFont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quotePrefix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/>
    </xf>
    <xf numFmtId="0" fontId="7" fillId="3" borderId="2" xfId="0" quotePrefix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12" fillId="0" borderId="2" xfId="5" applyNumberFormat="1" applyFont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6">
    <cellStyle name="Звичайний 2" xfId="1"/>
    <cellStyle name="Обычный" xfId="0" builtinId="0"/>
    <cellStyle name="Обычный 2" xfId="2"/>
    <cellStyle name="Обычный 2 2" xfId="3"/>
    <cellStyle name="Обычный 2 3" xfId="5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58" zoomScaleNormal="100" workbookViewId="0">
      <selection activeCell="A65" sqref="A65"/>
    </sheetView>
  </sheetViews>
  <sheetFormatPr defaultRowHeight="12.75" x14ac:dyDescent="0.2"/>
  <cols>
    <col min="1" max="1" width="56" customWidth="1"/>
    <col min="2" max="2" width="15.28515625" style="2" customWidth="1"/>
    <col min="3" max="3" width="16.85546875" customWidth="1"/>
    <col min="4" max="4" width="16" customWidth="1"/>
    <col min="5" max="6" width="16" style="15" customWidth="1"/>
    <col min="7" max="7" width="16" customWidth="1"/>
    <col min="8" max="8" width="14.28515625" customWidth="1"/>
    <col min="9" max="9" width="13.7109375" customWidth="1"/>
    <col min="10" max="10" width="19.140625" customWidth="1"/>
  </cols>
  <sheetData>
    <row r="1" spans="1:12" s="17" customFormat="1" x14ac:dyDescent="0.2">
      <c r="B1" s="2"/>
    </row>
    <row r="2" spans="1:12" s="13" customFormat="1" ht="26.25" x14ac:dyDescent="0.4">
      <c r="A2" s="83" t="s">
        <v>198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7" customFormat="1" ht="26.25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3" customFormat="1" ht="18.75" x14ac:dyDescent="0.3">
      <c r="B4" s="2"/>
      <c r="E4" s="15"/>
      <c r="F4" s="15"/>
      <c r="J4" s="21" t="s">
        <v>0</v>
      </c>
    </row>
    <row r="5" spans="1:12" ht="18.75" x14ac:dyDescent="0.2">
      <c r="A5" s="90" t="s">
        <v>93</v>
      </c>
      <c r="B5" s="90" t="s">
        <v>94</v>
      </c>
      <c r="C5" s="91" t="s">
        <v>68</v>
      </c>
      <c r="D5" s="91"/>
      <c r="E5" s="91"/>
      <c r="F5" s="91"/>
      <c r="G5" s="91"/>
      <c r="H5" s="80" t="s">
        <v>87</v>
      </c>
      <c r="I5" s="81"/>
      <c r="J5" s="82"/>
    </row>
    <row r="6" spans="1:12" ht="30" customHeight="1" x14ac:dyDescent="0.2">
      <c r="A6" s="90"/>
      <c r="B6" s="90"/>
      <c r="C6" s="88" t="s">
        <v>88</v>
      </c>
      <c r="D6" s="88" t="s">
        <v>89</v>
      </c>
      <c r="E6" s="88" t="s">
        <v>90</v>
      </c>
      <c r="F6" s="88" t="s">
        <v>91</v>
      </c>
      <c r="G6" s="92" t="s">
        <v>92</v>
      </c>
      <c r="H6" s="88" t="s">
        <v>88</v>
      </c>
      <c r="I6" s="88" t="s">
        <v>90</v>
      </c>
      <c r="J6" s="88" t="s">
        <v>91</v>
      </c>
    </row>
    <row r="7" spans="1:12" ht="102" customHeight="1" x14ac:dyDescent="0.2">
      <c r="A7" s="90"/>
      <c r="B7" s="16" t="s">
        <v>95</v>
      </c>
      <c r="C7" s="89"/>
      <c r="D7" s="89"/>
      <c r="E7" s="96"/>
      <c r="F7" s="96"/>
      <c r="G7" s="93"/>
      <c r="H7" s="95"/>
      <c r="I7" s="94"/>
      <c r="J7" s="94"/>
    </row>
    <row r="8" spans="1:12" s="17" customFormat="1" ht="26.25" x14ac:dyDescent="0.4">
      <c r="A8" s="85" t="s">
        <v>176</v>
      </c>
      <c r="B8" s="86"/>
      <c r="C8" s="86"/>
      <c r="D8" s="86"/>
      <c r="E8" s="86"/>
      <c r="F8" s="86"/>
      <c r="G8" s="86"/>
      <c r="H8" s="86"/>
      <c r="I8" s="86"/>
      <c r="J8" s="87"/>
    </row>
    <row r="9" spans="1:12" s="18" customFormat="1" ht="15.75" x14ac:dyDescent="0.2">
      <c r="A9" s="62" t="s">
        <v>96</v>
      </c>
      <c r="B9" s="63" t="s">
        <v>97</v>
      </c>
      <c r="C9" s="64">
        <f>+C10+C11</f>
        <v>38763200</v>
      </c>
      <c r="D9" s="64">
        <f t="shared" ref="D9:E9" si="0">+D10+D11</f>
        <v>20595440</v>
      </c>
      <c r="E9" s="64">
        <f t="shared" si="0"/>
        <v>19872822.02</v>
      </c>
      <c r="F9" s="59">
        <f>+E9/C9*100</f>
        <v>51.267238050522145</v>
      </c>
      <c r="G9" s="59">
        <f>+E9/D9*100</f>
        <v>96.491369060335686</v>
      </c>
      <c r="H9" s="65">
        <f>+H10+H11</f>
        <v>200000</v>
      </c>
      <c r="I9" s="65">
        <f>+I10+I11</f>
        <v>224286.6</v>
      </c>
      <c r="J9" s="29">
        <f t="shared" ref="J9:J10" si="1">+I9/H9*100</f>
        <v>112.14330000000001</v>
      </c>
    </row>
    <row r="10" spans="1:12" s="19" customFormat="1" ht="63" x14ac:dyDescent="0.2">
      <c r="A10" s="66" t="s">
        <v>99</v>
      </c>
      <c r="B10" s="67" t="s">
        <v>98</v>
      </c>
      <c r="C10" s="68">
        <v>32152900</v>
      </c>
      <c r="D10" s="68">
        <v>16818200</v>
      </c>
      <c r="E10" s="68">
        <v>16345192.940000001</v>
      </c>
      <c r="F10" s="69">
        <f t="shared" ref="F10:F71" si="2">+E10/C10*100</f>
        <v>50.835827996852544</v>
      </c>
      <c r="G10" s="69">
        <f t="shared" ref="G10:G71" si="3">+E10/D10*100</f>
        <v>97.187528629698789</v>
      </c>
      <c r="H10" s="68">
        <v>200000</v>
      </c>
      <c r="I10" s="68">
        <v>224286.6</v>
      </c>
      <c r="J10" s="29">
        <f t="shared" si="1"/>
        <v>112.14330000000001</v>
      </c>
    </row>
    <row r="11" spans="1:12" s="19" customFormat="1" ht="31.5" x14ac:dyDescent="0.2">
      <c r="A11" s="66" t="s">
        <v>101</v>
      </c>
      <c r="B11" s="67" t="s">
        <v>100</v>
      </c>
      <c r="C11" s="68">
        <v>6610300</v>
      </c>
      <c r="D11" s="68">
        <v>3777240</v>
      </c>
      <c r="E11" s="68">
        <v>3527629.0799999996</v>
      </c>
      <c r="F11" s="69">
        <f t="shared" si="2"/>
        <v>53.365642709105479</v>
      </c>
      <c r="G11" s="69">
        <f t="shared" si="3"/>
        <v>93.391711408329883</v>
      </c>
      <c r="H11" s="70"/>
      <c r="I11" s="70"/>
      <c r="J11" s="29"/>
    </row>
    <row r="12" spans="1:12" s="18" customFormat="1" ht="15.75" x14ac:dyDescent="0.2">
      <c r="A12" s="71" t="s">
        <v>102</v>
      </c>
      <c r="B12" s="63" t="s">
        <v>103</v>
      </c>
      <c r="C12" s="64">
        <f>+C13+C14+C15+C17+C18+C19+C20+C21+C22+C16</f>
        <v>201485621.06999999</v>
      </c>
      <c r="D12" s="64">
        <f t="shared" ref="D12:E12" si="4">+D13+D14+D15+D17+D18+D19+D20+D21+D22+D16</f>
        <v>115960324</v>
      </c>
      <c r="E12" s="64">
        <f t="shared" si="4"/>
        <v>100623492.58999999</v>
      </c>
      <c r="F12" s="59">
        <f t="shared" si="2"/>
        <v>49.9407809131161</v>
      </c>
      <c r="G12" s="59">
        <f t="shared" si="3"/>
        <v>86.774069887904062</v>
      </c>
      <c r="H12" s="64">
        <f>+H13+H14+H15+H17+H18+H19+H20+H21+H22+H38</f>
        <v>4400000</v>
      </c>
      <c r="I12" s="64">
        <f>+I13+I14+I15+I17+I18+I19+I20+I21+I22+I38</f>
        <v>324983.33000000007</v>
      </c>
      <c r="J12" s="29">
        <f>+I12/H12*100</f>
        <v>7.3859847727272747</v>
      </c>
    </row>
    <row r="13" spans="1:12" s="19" customFormat="1" ht="15.75" x14ac:dyDescent="0.2">
      <c r="A13" s="66" t="s">
        <v>104</v>
      </c>
      <c r="B13" s="72" t="s">
        <v>108</v>
      </c>
      <c r="C13" s="68">
        <v>31297800</v>
      </c>
      <c r="D13" s="68">
        <v>16328200</v>
      </c>
      <c r="E13" s="68">
        <v>13630754.060000001</v>
      </c>
      <c r="F13" s="69">
        <f t="shared" si="2"/>
        <v>43.551796164586648</v>
      </c>
      <c r="G13" s="69">
        <f t="shared" si="3"/>
        <v>83.479832804595731</v>
      </c>
      <c r="H13" s="73">
        <v>2000000</v>
      </c>
      <c r="I13" s="68">
        <v>162818.88</v>
      </c>
      <c r="J13" s="34">
        <f>+I13/H13*100</f>
        <v>8.1409439999999993</v>
      </c>
    </row>
    <row r="14" spans="1:12" s="19" customFormat="1" ht="31.5" x14ac:dyDescent="0.2">
      <c r="A14" s="66" t="s">
        <v>105</v>
      </c>
      <c r="B14" s="72" t="s">
        <v>109</v>
      </c>
      <c r="C14" s="68">
        <v>35786300</v>
      </c>
      <c r="D14" s="68">
        <v>17889220</v>
      </c>
      <c r="E14" s="68">
        <v>16823174.579999998</v>
      </c>
      <c r="F14" s="69">
        <f t="shared" si="2"/>
        <v>47.010097663072173</v>
      </c>
      <c r="G14" s="69">
        <f t="shared" si="3"/>
        <v>94.040850187990301</v>
      </c>
      <c r="H14" s="73">
        <v>1700000</v>
      </c>
      <c r="I14" s="68">
        <v>103436.91</v>
      </c>
      <c r="J14" s="34">
        <f>+I14/H14*100</f>
        <v>6.0845241176470592</v>
      </c>
    </row>
    <row r="15" spans="1:12" s="19" customFormat="1" ht="31.5" x14ac:dyDescent="0.2">
      <c r="A15" s="66" t="s">
        <v>105</v>
      </c>
      <c r="B15" s="72" t="s">
        <v>110</v>
      </c>
      <c r="C15" s="68">
        <v>107002800</v>
      </c>
      <c r="D15" s="68">
        <v>66953800</v>
      </c>
      <c r="E15" s="68">
        <v>57631492.030000001</v>
      </c>
      <c r="F15" s="69">
        <f t="shared" si="2"/>
        <v>53.859798089395795</v>
      </c>
      <c r="G15" s="69">
        <f t="shared" si="3"/>
        <v>86.07650653136939</v>
      </c>
      <c r="H15" s="70"/>
      <c r="I15" s="70"/>
      <c r="J15" s="34"/>
    </row>
    <row r="16" spans="1:12" s="19" customFormat="1" ht="31.5" x14ac:dyDescent="0.2">
      <c r="A16" s="60" t="s">
        <v>105</v>
      </c>
      <c r="B16" s="72">
        <v>1061</v>
      </c>
      <c r="C16" s="68">
        <v>2114521.0700000003</v>
      </c>
      <c r="D16" s="68">
        <v>934849</v>
      </c>
      <c r="E16" s="68">
        <v>0</v>
      </c>
      <c r="F16" s="69">
        <f t="shared" si="2"/>
        <v>0</v>
      </c>
      <c r="G16" s="69">
        <f t="shared" si="3"/>
        <v>0</v>
      </c>
      <c r="H16" s="70"/>
      <c r="I16" s="70"/>
      <c r="J16" s="34"/>
    </row>
    <row r="17" spans="1:10" s="19" customFormat="1" ht="31.5" x14ac:dyDescent="0.2">
      <c r="A17" s="66" t="s">
        <v>106</v>
      </c>
      <c r="B17" s="72" t="s">
        <v>111</v>
      </c>
      <c r="C17" s="68">
        <v>6500600</v>
      </c>
      <c r="D17" s="68">
        <v>3550100</v>
      </c>
      <c r="E17" s="68">
        <v>2996319.7699999996</v>
      </c>
      <c r="F17" s="69">
        <f t="shared" si="2"/>
        <v>46.09297249484662</v>
      </c>
      <c r="G17" s="69">
        <f t="shared" si="3"/>
        <v>84.400996309963077</v>
      </c>
      <c r="H17" s="73">
        <v>0</v>
      </c>
      <c r="I17" s="68">
        <v>44435.14</v>
      </c>
      <c r="J17" s="34">
        <v>0</v>
      </c>
    </row>
    <row r="18" spans="1:10" s="19" customFormat="1" ht="15.75" x14ac:dyDescent="0.2">
      <c r="A18" s="66" t="s">
        <v>107</v>
      </c>
      <c r="B18" s="72" t="s">
        <v>112</v>
      </c>
      <c r="C18" s="68">
        <v>12516800</v>
      </c>
      <c r="D18" s="68">
        <v>6987650</v>
      </c>
      <c r="E18" s="68">
        <v>6914731.8300000001</v>
      </c>
      <c r="F18" s="69">
        <f t="shared" si="2"/>
        <v>55.243607231880354</v>
      </c>
      <c r="G18" s="69">
        <f t="shared" si="3"/>
        <v>98.956470773435996</v>
      </c>
      <c r="H18" s="73">
        <v>400000</v>
      </c>
      <c r="I18" s="68">
        <v>7492.4</v>
      </c>
      <c r="J18" s="34">
        <f>+I18/H18*100</f>
        <v>1.8730999999999998</v>
      </c>
    </row>
    <row r="19" spans="1:10" s="19" customFormat="1" ht="15.75" x14ac:dyDescent="0.2">
      <c r="A19" s="66" t="s">
        <v>113</v>
      </c>
      <c r="B19" s="72" t="s">
        <v>117</v>
      </c>
      <c r="C19" s="68">
        <v>4367900</v>
      </c>
      <c r="D19" s="68">
        <v>2109450</v>
      </c>
      <c r="E19" s="68">
        <v>1934157.2999999998</v>
      </c>
      <c r="F19" s="69">
        <f t="shared" si="2"/>
        <v>44.281171730122018</v>
      </c>
      <c r="G19" s="69">
        <f t="shared" si="3"/>
        <v>91.690123017848251</v>
      </c>
      <c r="H19" s="70"/>
      <c r="I19" s="70"/>
      <c r="J19" s="34"/>
    </row>
    <row r="20" spans="1:10" s="19" customFormat="1" ht="31.5" x14ac:dyDescent="0.2">
      <c r="A20" s="66" t="s">
        <v>114</v>
      </c>
      <c r="B20" s="72" t="s">
        <v>118</v>
      </c>
      <c r="C20" s="68">
        <v>357900</v>
      </c>
      <c r="D20" s="68">
        <v>193600</v>
      </c>
      <c r="E20" s="68">
        <v>175757.43000000002</v>
      </c>
      <c r="F20" s="69">
        <f t="shared" si="2"/>
        <v>49.107971500419119</v>
      </c>
      <c r="G20" s="69">
        <f t="shared" si="3"/>
        <v>90.783796487603325</v>
      </c>
      <c r="H20" s="70">
        <v>0</v>
      </c>
      <c r="I20" s="70">
        <v>6800</v>
      </c>
      <c r="J20" s="34">
        <v>0</v>
      </c>
    </row>
    <row r="21" spans="1:10" s="19" customFormat="1" ht="31.5" x14ac:dyDescent="0.2">
      <c r="A21" s="66" t="s">
        <v>115</v>
      </c>
      <c r="B21" s="72" t="s">
        <v>119</v>
      </c>
      <c r="C21" s="68">
        <v>1275000</v>
      </c>
      <c r="D21" s="68">
        <v>900000</v>
      </c>
      <c r="E21" s="68">
        <v>444700.26999999996</v>
      </c>
      <c r="F21" s="69">
        <f t="shared" si="2"/>
        <v>34.878452549019606</v>
      </c>
      <c r="G21" s="69">
        <f t="shared" si="3"/>
        <v>49.411141111111107</v>
      </c>
      <c r="H21" s="70"/>
      <c r="I21" s="70"/>
      <c r="J21" s="34"/>
    </row>
    <row r="22" spans="1:10" s="19" customFormat="1" ht="47.25" x14ac:dyDescent="0.2">
      <c r="A22" s="66" t="s">
        <v>116</v>
      </c>
      <c r="B22" s="72" t="s">
        <v>120</v>
      </c>
      <c r="C22" s="68">
        <v>266000</v>
      </c>
      <c r="D22" s="68">
        <v>113455</v>
      </c>
      <c r="E22" s="68">
        <v>72405.319999999992</v>
      </c>
      <c r="F22" s="69">
        <f t="shared" si="2"/>
        <v>27.220045112781953</v>
      </c>
      <c r="G22" s="69">
        <f t="shared" si="3"/>
        <v>63.818535983429548</v>
      </c>
      <c r="H22" s="70"/>
      <c r="I22" s="70"/>
      <c r="J22" s="34"/>
    </row>
    <row r="23" spans="1:10" s="18" customFormat="1" ht="15.75" x14ac:dyDescent="0.2">
      <c r="A23" s="74" t="s">
        <v>121</v>
      </c>
      <c r="B23" s="71">
        <v>2000</v>
      </c>
      <c r="C23" s="64">
        <f>+C24+C25+C26+C27+C28+C29</f>
        <v>10905557</v>
      </c>
      <c r="D23" s="64">
        <f t="shared" ref="D23:E23" si="5">+D24+D25+D26+D27+D28+D29</f>
        <v>8075200</v>
      </c>
      <c r="E23" s="64">
        <f t="shared" si="5"/>
        <v>6415428.5</v>
      </c>
      <c r="F23" s="59">
        <f t="shared" si="2"/>
        <v>58.827151148721704</v>
      </c>
      <c r="G23" s="59">
        <f t="shared" si="3"/>
        <v>79.446063255399253</v>
      </c>
      <c r="H23" s="64"/>
      <c r="I23" s="64"/>
      <c r="J23" s="29"/>
    </row>
    <row r="24" spans="1:10" s="19" customFormat="1" ht="31.5" x14ac:dyDescent="0.2">
      <c r="A24" s="66" t="s">
        <v>122</v>
      </c>
      <c r="B24" s="72" t="s">
        <v>131</v>
      </c>
      <c r="C24" s="68">
        <v>7356492</v>
      </c>
      <c r="D24" s="68">
        <v>4778800</v>
      </c>
      <c r="E24" s="68">
        <v>4349968.5999999996</v>
      </c>
      <c r="F24" s="69">
        <f t="shared" si="2"/>
        <v>59.13101788189261</v>
      </c>
      <c r="G24" s="69">
        <f t="shared" si="3"/>
        <v>91.026379007282159</v>
      </c>
      <c r="H24" s="70"/>
      <c r="I24" s="70"/>
      <c r="J24" s="34"/>
    </row>
    <row r="25" spans="1:10" s="19" customFormat="1" ht="47.25" x14ac:dyDescent="0.2">
      <c r="A25" s="66" t="s">
        <v>123</v>
      </c>
      <c r="B25" s="72" t="s">
        <v>132</v>
      </c>
      <c r="C25" s="68">
        <v>751945</v>
      </c>
      <c r="D25" s="68">
        <v>720745</v>
      </c>
      <c r="E25" s="68">
        <v>720745</v>
      </c>
      <c r="F25" s="69">
        <f t="shared" si="2"/>
        <v>95.850760361462605</v>
      </c>
      <c r="G25" s="69">
        <f t="shared" si="3"/>
        <v>100</v>
      </c>
      <c r="H25" s="70"/>
      <c r="I25" s="70"/>
      <c r="J25" s="34"/>
    </row>
    <row r="26" spans="1:10" s="19" customFormat="1" ht="47.25" x14ac:dyDescent="0.2">
      <c r="A26" s="66" t="s">
        <v>124</v>
      </c>
      <c r="B26" s="72" t="s">
        <v>133</v>
      </c>
      <c r="C26" s="68">
        <v>167075</v>
      </c>
      <c r="D26" s="68">
        <v>109600</v>
      </c>
      <c r="E26" s="68">
        <v>51518.46</v>
      </c>
      <c r="F26" s="69">
        <f t="shared" si="2"/>
        <v>30.835528954062546</v>
      </c>
      <c r="G26" s="69">
        <f t="shared" si="3"/>
        <v>47.005894160583935</v>
      </c>
      <c r="H26" s="70"/>
      <c r="I26" s="70"/>
      <c r="J26" s="34"/>
    </row>
    <row r="27" spans="1:10" s="19" customFormat="1" ht="31.5" x14ac:dyDescent="0.2">
      <c r="A27" s="66" t="s">
        <v>125</v>
      </c>
      <c r="B27" s="72" t="s">
        <v>134</v>
      </c>
      <c r="C27" s="68">
        <v>359855</v>
      </c>
      <c r="D27" s="68">
        <v>204855</v>
      </c>
      <c r="E27" s="68">
        <v>96041.29</v>
      </c>
      <c r="F27" s="69">
        <f t="shared" si="2"/>
        <v>26.688885801225492</v>
      </c>
      <c r="G27" s="69">
        <f t="shared" si="3"/>
        <v>46.882570598716164</v>
      </c>
      <c r="H27" s="70"/>
      <c r="I27" s="70"/>
      <c r="J27" s="34"/>
    </row>
    <row r="28" spans="1:10" s="19" customFormat="1" ht="31.5" x14ac:dyDescent="0.2">
      <c r="A28" s="66" t="s">
        <v>126</v>
      </c>
      <c r="B28" s="72" t="s">
        <v>135</v>
      </c>
      <c r="C28" s="68">
        <v>47990</v>
      </c>
      <c r="D28" s="68">
        <v>39000</v>
      </c>
      <c r="E28" s="68">
        <v>39000</v>
      </c>
      <c r="F28" s="69">
        <f t="shared" si="2"/>
        <v>81.266930610543866</v>
      </c>
      <c r="G28" s="69">
        <f t="shared" si="3"/>
        <v>100</v>
      </c>
      <c r="H28" s="70"/>
      <c r="I28" s="70"/>
      <c r="J28" s="34"/>
    </row>
    <row r="29" spans="1:10" s="19" customFormat="1" ht="15.75" x14ac:dyDescent="0.2">
      <c r="A29" s="66" t="s">
        <v>127</v>
      </c>
      <c r="B29" s="72" t="s">
        <v>136</v>
      </c>
      <c r="C29" s="68">
        <v>2222200</v>
      </c>
      <c r="D29" s="68">
        <v>2222200</v>
      </c>
      <c r="E29" s="68">
        <v>1158155.1499999999</v>
      </c>
      <c r="F29" s="69">
        <f t="shared" si="2"/>
        <v>52.11750292502925</v>
      </c>
      <c r="G29" s="69">
        <f t="shared" si="3"/>
        <v>52.11750292502925</v>
      </c>
      <c r="H29" s="70"/>
      <c r="I29" s="70"/>
      <c r="J29" s="34"/>
    </row>
    <row r="30" spans="1:10" s="18" customFormat="1" ht="15.75" x14ac:dyDescent="0.2">
      <c r="A30" s="74" t="s">
        <v>128</v>
      </c>
      <c r="B30" s="71">
        <v>3000</v>
      </c>
      <c r="C30" s="64">
        <f>C31+C32+C33+C34+C35+C36+C37+C38</f>
        <v>4789100</v>
      </c>
      <c r="D30" s="64">
        <f t="shared" ref="D30:E30" si="6">D31+D32+D33+D34+D35+D36+D37+D38</f>
        <v>3430500</v>
      </c>
      <c r="E30" s="64">
        <f t="shared" si="6"/>
        <v>2720424.93</v>
      </c>
      <c r="F30" s="59">
        <f t="shared" si="2"/>
        <v>56.804512956505405</v>
      </c>
      <c r="G30" s="59">
        <f t="shared" si="3"/>
        <v>79.301120244862261</v>
      </c>
      <c r="H30" s="64"/>
      <c r="I30" s="64"/>
      <c r="J30" s="29"/>
    </row>
    <row r="31" spans="1:10" s="19" customFormat="1" ht="31.5" x14ac:dyDescent="0.2">
      <c r="A31" s="60" t="s">
        <v>192</v>
      </c>
      <c r="B31" s="70">
        <v>3032</v>
      </c>
      <c r="C31" s="68">
        <v>20000</v>
      </c>
      <c r="D31" s="68">
        <v>10000</v>
      </c>
      <c r="E31" s="68">
        <v>5029.8999999999996</v>
      </c>
      <c r="F31" s="69">
        <f t="shared" si="2"/>
        <v>25.149499999999996</v>
      </c>
      <c r="G31" s="69">
        <f t="shared" si="3"/>
        <v>50.298999999999992</v>
      </c>
      <c r="H31" s="75"/>
      <c r="I31" s="75"/>
      <c r="J31" s="34"/>
    </row>
    <row r="32" spans="1:10" s="19" customFormat="1" ht="31.5" x14ac:dyDescent="0.2">
      <c r="A32" s="60" t="s">
        <v>193</v>
      </c>
      <c r="B32" s="70">
        <v>3035</v>
      </c>
      <c r="C32" s="68">
        <v>20000</v>
      </c>
      <c r="D32" s="68">
        <v>10000</v>
      </c>
      <c r="E32" s="68">
        <v>5865</v>
      </c>
      <c r="F32" s="69">
        <f t="shared" si="2"/>
        <v>29.325000000000003</v>
      </c>
      <c r="G32" s="69">
        <f t="shared" si="3"/>
        <v>58.650000000000006</v>
      </c>
      <c r="H32" s="75"/>
      <c r="I32" s="75"/>
      <c r="J32" s="34"/>
    </row>
    <row r="33" spans="1:10" s="19" customFormat="1" ht="31.5" x14ac:dyDescent="0.2">
      <c r="A33" s="60" t="s">
        <v>209</v>
      </c>
      <c r="B33" s="61" t="s">
        <v>211</v>
      </c>
      <c r="C33" s="68">
        <v>100000</v>
      </c>
      <c r="D33" s="68">
        <v>100000</v>
      </c>
      <c r="E33" s="68">
        <v>0</v>
      </c>
      <c r="F33" s="69">
        <f t="shared" si="2"/>
        <v>0</v>
      </c>
      <c r="G33" s="69">
        <f t="shared" si="3"/>
        <v>0</v>
      </c>
      <c r="H33" s="75"/>
      <c r="I33" s="75"/>
      <c r="J33" s="34"/>
    </row>
    <row r="34" spans="1:10" s="19" customFormat="1" ht="78.75" x14ac:dyDescent="0.2">
      <c r="A34" s="60" t="s">
        <v>210</v>
      </c>
      <c r="B34" s="61" t="s">
        <v>212</v>
      </c>
      <c r="C34" s="68">
        <v>300000</v>
      </c>
      <c r="D34" s="68">
        <v>300000</v>
      </c>
      <c r="E34" s="68">
        <v>64467.35</v>
      </c>
      <c r="F34" s="69">
        <f t="shared" si="2"/>
        <v>21.489116666666668</v>
      </c>
      <c r="G34" s="69">
        <f t="shared" si="3"/>
        <v>21.489116666666668</v>
      </c>
      <c r="H34" s="75"/>
      <c r="I34" s="75"/>
      <c r="J34" s="34"/>
    </row>
    <row r="35" spans="1:10" s="19" customFormat="1" ht="47.25" x14ac:dyDescent="0.2">
      <c r="A35" s="60" t="s">
        <v>194</v>
      </c>
      <c r="B35" s="70">
        <v>3192</v>
      </c>
      <c r="C35" s="68">
        <v>70000</v>
      </c>
      <c r="D35" s="68">
        <v>50000</v>
      </c>
      <c r="E35" s="68">
        <v>0</v>
      </c>
      <c r="F35" s="69">
        <f t="shared" si="2"/>
        <v>0</v>
      </c>
      <c r="G35" s="69">
        <f t="shared" si="3"/>
        <v>0</v>
      </c>
      <c r="H35" s="75"/>
      <c r="I35" s="75"/>
      <c r="J35" s="34"/>
    </row>
    <row r="36" spans="1:10" s="19" customFormat="1" ht="15.75" x14ac:dyDescent="0.2">
      <c r="A36" s="60" t="s">
        <v>213</v>
      </c>
      <c r="B36" s="70">
        <v>3210</v>
      </c>
      <c r="C36" s="68">
        <v>20000</v>
      </c>
      <c r="D36" s="68">
        <v>20000</v>
      </c>
      <c r="E36" s="68">
        <v>0</v>
      </c>
      <c r="F36" s="69">
        <f t="shared" si="2"/>
        <v>0</v>
      </c>
      <c r="G36" s="69">
        <f t="shared" si="3"/>
        <v>0</v>
      </c>
      <c r="H36" s="75"/>
      <c r="I36" s="75"/>
      <c r="J36" s="34"/>
    </row>
    <row r="37" spans="1:10" s="19" customFormat="1" ht="31.5" x14ac:dyDescent="0.2">
      <c r="A37" s="66" t="s">
        <v>129</v>
      </c>
      <c r="B37" s="72" t="s">
        <v>137</v>
      </c>
      <c r="C37" s="68">
        <v>2450000</v>
      </c>
      <c r="D37" s="68">
        <v>1328000</v>
      </c>
      <c r="E37" s="68">
        <v>1042062.68</v>
      </c>
      <c r="F37" s="69">
        <f t="shared" si="2"/>
        <v>42.533170612244902</v>
      </c>
      <c r="G37" s="69">
        <f t="shared" si="3"/>
        <v>78.468575301204822</v>
      </c>
      <c r="H37" s="70"/>
      <c r="I37" s="70"/>
      <c r="J37" s="34"/>
    </row>
    <row r="38" spans="1:10" s="19" customFormat="1" ht="31.5" x14ac:dyDescent="0.2">
      <c r="A38" s="66" t="s">
        <v>130</v>
      </c>
      <c r="B38" s="72" t="s">
        <v>138</v>
      </c>
      <c r="C38" s="68">
        <v>1809100</v>
      </c>
      <c r="D38" s="68">
        <v>1612500</v>
      </c>
      <c r="E38" s="68">
        <v>1603000</v>
      </c>
      <c r="F38" s="69">
        <f t="shared" si="2"/>
        <v>88.60759493670885</v>
      </c>
      <c r="G38" s="69">
        <f t="shared" si="3"/>
        <v>99.410852713178301</v>
      </c>
      <c r="H38" s="70">
        <v>300000</v>
      </c>
      <c r="I38" s="70">
        <v>0</v>
      </c>
      <c r="J38" s="34">
        <v>0</v>
      </c>
    </row>
    <row r="39" spans="1:10" s="18" customFormat="1" ht="15.75" x14ac:dyDescent="0.2">
      <c r="A39" s="74" t="s">
        <v>139</v>
      </c>
      <c r="B39" s="76" t="s">
        <v>157</v>
      </c>
      <c r="C39" s="77">
        <f>+C40+C41+C42+C43+C44+C45</f>
        <v>12266100</v>
      </c>
      <c r="D39" s="77">
        <f t="shared" ref="D39:E39" si="7">+D40+D41+D42+D43+D44+D45</f>
        <v>6393200</v>
      </c>
      <c r="E39" s="77">
        <f t="shared" si="7"/>
        <v>5717468.6500000004</v>
      </c>
      <c r="F39" s="59">
        <f t="shared" si="2"/>
        <v>46.611952046697816</v>
      </c>
      <c r="G39" s="59">
        <f t="shared" si="3"/>
        <v>89.430467527998502</v>
      </c>
      <c r="H39" s="77">
        <f t="shared" ref="H39" si="8">+H40+H41+H42+H43+H44</f>
        <v>120000</v>
      </c>
      <c r="I39" s="77">
        <f t="shared" ref="I39" si="9">+I40+I41+I42+I43+I44</f>
        <v>18999.75</v>
      </c>
      <c r="J39" s="29">
        <f>+I39/H39*100</f>
        <v>15.833125000000001</v>
      </c>
    </row>
    <row r="40" spans="1:10" s="19" customFormat="1" ht="15.75" x14ac:dyDescent="0.2">
      <c r="A40" s="66" t="s">
        <v>140</v>
      </c>
      <c r="B40" s="72" t="s">
        <v>158</v>
      </c>
      <c r="C40" s="68">
        <v>4263400</v>
      </c>
      <c r="D40" s="68">
        <v>2093800</v>
      </c>
      <c r="E40" s="68">
        <v>1945230.58</v>
      </c>
      <c r="F40" s="69">
        <f t="shared" si="2"/>
        <v>45.626274335037763</v>
      </c>
      <c r="G40" s="69">
        <f t="shared" si="3"/>
        <v>92.904316553634544</v>
      </c>
      <c r="H40" s="68">
        <v>5000</v>
      </c>
      <c r="I40" s="68">
        <v>0</v>
      </c>
      <c r="J40" s="29">
        <f t="shared" ref="J40:J66" si="10">+I40/H40*100</f>
        <v>0</v>
      </c>
    </row>
    <row r="41" spans="1:10" s="19" customFormat="1" ht="15.75" x14ac:dyDescent="0.2">
      <c r="A41" s="66" t="s">
        <v>141</v>
      </c>
      <c r="B41" s="72" t="s">
        <v>159</v>
      </c>
      <c r="C41" s="68">
        <v>209100</v>
      </c>
      <c r="D41" s="68">
        <v>98700</v>
      </c>
      <c r="E41" s="68">
        <v>86875.4</v>
      </c>
      <c r="F41" s="69">
        <f t="shared" si="2"/>
        <v>41.547297943567671</v>
      </c>
      <c r="G41" s="69">
        <f t="shared" si="3"/>
        <v>88.019655521783179</v>
      </c>
      <c r="H41" s="68">
        <v>5000</v>
      </c>
      <c r="I41" s="68">
        <v>0</v>
      </c>
      <c r="J41" s="29">
        <f t="shared" si="10"/>
        <v>0</v>
      </c>
    </row>
    <row r="42" spans="1:10" s="19" customFormat="1" ht="31.5" x14ac:dyDescent="0.2">
      <c r="A42" s="66" t="s">
        <v>142</v>
      </c>
      <c r="B42" s="72" t="s">
        <v>160</v>
      </c>
      <c r="C42" s="68">
        <v>6004500</v>
      </c>
      <c r="D42" s="68">
        <v>3141100</v>
      </c>
      <c r="E42" s="68">
        <v>2924101.06</v>
      </c>
      <c r="F42" s="69">
        <f t="shared" si="2"/>
        <v>48.698493796319426</v>
      </c>
      <c r="G42" s="69">
        <f t="shared" si="3"/>
        <v>93.091625863550988</v>
      </c>
      <c r="H42" s="68">
        <v>60000</v>
      </c>
      <c r="I42" s="68">
        <v>10999.75</v>
      </c>
      <c r="J42" s="29">
        <f t="shared" si="10"/>
        <v>18.332916666666666</v>
      </c>
    </row>
    <row r="43" spans="1:10" s="19" customFormat="1" ht="15.75" x14ac:dyDescent="0.2">
      <c r="A43" s="66" t="s">
        <v>143</v>
      </c>
      <c r="B43" s="72" t="s">
        <v>161</v>
      </c>
      <c r="C43" s="68">
        <v>125000</v>
      </c>
      <c r="D43" s="68">
        <v>122000</v>
      </c>
      <c r="E43" s="68">
        <v>117715.66</v>
      </c>
      <c r="F43" s="69">
        <f t="shared" si="2"/>
        <v>94.172528</v>
      </c>
      <c r="G43" s="69">
        <f t="shared" si="3"/>
        <v>96.488245901639345</v>
      </c>
      <c r="H43" s="68">
        <v>50000</v>
      </c>
      <c r="I43" s="68">
        <v>8000</v>
      </c>
      <c r="J43" s="29">
        <f t="shared" si="10"/>
        <v>16</v>
      </c>
    </row>
    <row r="44" spans="1:10" s="19" customFormat="1" ht="31.5" x14ac:dyDescent="0.2">
      <c r="A44" s="66" t="s">
        <v>144</v>
      </c>
      <c r="B44" s="72" t="s">
        <v>162</v>
      </c>
      <c r="C44" s="68">
        <v>1364100</v>
      </c>
      <c r="D44" s="68">
        <v>637600</v>
      </c>
      <c r="E44" s="68">
        <v>605445.95000000007</v>
      </c>
      <c r="F44" s="69">
        <f t="shared" si="2"/>
        <v>44.384279011802654</v>
      </c>
      <c r="G44" s="69">
        <f t="shared" si="3"/>
        <v>94.957018506900894</v>
      </c>
      <c r="H44" s="70"/>
      <c r="I44" s="70"/>
      <c r="J44" s="29"/>
    </row>
    <row r="45" spans="1:10" s="19" customFormat="1" ht="15.75" x14ac:dyDescent="0.2">
      <c r="A45" s="60" t="s">
        <v>214</v>
      </c>
      <c r="B45" s="72">
        <v>4082</v>
      </c>
      <c r="C45" s="68">
        <v>300000</v>
      </c>
      <c r="D45" s="68">
        <v>300000</v>
      </c>
      <c r="E45" s="68">
        <v>38100</v>
      </c>
      <c r="F45" s="69">
        <f t="shared" si="2"/>
        <v>12.7</v>
      </c>
      <c r="G45" s="69">
        <f t="shared" si="3"/>
        <v>12.7</v>
      </c>
      <c r="H45" s="70"/>
      <c r="I45" s="70"/>
      <c r="J45" s="29"/>
    </row>
    <row r="46" spans="1:10" s="18" customFormat="1" ht="15.75" x14ac:dyDescent="0.2">
      <c r="A46" s="74" t="s">
        <v>145</v>
      </c>
      <c r="B46" s="76" t="s">
        <v>163</v>
      </c>
      <c r="C46" s="77">
        <f>+C47+C48</f>
        <v>2846465</v>
      </c>
      <c r="D46" s="77">
        <f t="shared" ref="D46:E46" si="11">+D47+D48</f>
        <v>1526520</v>
      </c>
      <c r="E46" s="77">
        <f t="shared" si="11"/>
        <v>1369776.0499999998</v>
      </c>
      <c r="F46" s="59">
        <f t="shared" si="2"/>
        <v>48.122005715861597</v>
      </c>
      <c r="G46" s="59">
        <f t="shared" si="3"/>
        <v>89.731942588370927</v>
      </c>
      <c r="H46" s="77">
        <f>H47</f>
        <v>20000</v>
      </c>
      <c r="I46" s="77">
        <f>I47</f>
        <v>14754</v>
      </c>
      <c r="J46" s="29">
        <f t="shared" si="10"/>
        <v>73.77</v>
      </c>
    </row>
    <row r="47" spans="1:10" s="19" customFormat="1" ht="31.5" x14ac:dyDescent="0.2">
      <c r="A47" s="66" t="s">
        <v>146</v>
      </c>
      <c r="B47" s="72" t="s">
        <v>164</v>
      </c>
      <c r="C47" s="68">
        <v>1848200</v>
      </c>
      <c r="D47" s="68">
        <v>1005580</v>
      </c>
      <c r="E47" s="68">
        <v>901261.46999999986</v>
      </c>
      <c r="F47" s="69">
        <f t="shared" si="2"/>
        <v>48.764282545179086</v>
      </c>
      <c r="G47" s="69">
        <f t="shared" si="3"/>
        <v>89.626033731776673</v>
      </c>
      <c r="H47" s="70">
        <v>20000</v>
      </c>
      <c r="I47" s="68">
        <v>14754</v>
      </c>
      <c r="J47" s="29">
        <f t="shared" si="10"/>
        <v>73.77</v>
      </c>
    </row>
    <row r="48" spans="1:10" s="19" customFormat="1" ht="15.75" x14ac:dyDescent="0.2">
      <c r="A48" s="66" t="s">
        <v>147</v>
      </c>
      <c r="B48" s="72" t="s">
        <v>165</v>
      </c>
      <c r="C48" s="68">
        <v>998265</v>
      </c>
      <c r="D48" s="68">
        <v>520940</v>
      </c>
      <c r="E48" s="68">
        <v>468514.58</v>
      </c>
      <c r="F48" s="69">
        <f t="shared" si="2"/>
        <v>46.932886558178446</v>
      </c>
      <c r="G48" s="69">
        <f t="shared" si="3"/>
        <v>89.936380389296275</v>
      </c>
      <c r="H48" s="70"/>
      <c r="I48" s="70"/>
      <c r="J48" s="29"/>
    </row>
    <row r="49" spans="1:10" s="18" customFormat="1" ht="15.75" x14ac:dyDescent="0.2">
      <c r="A49" s="74" t="s">
        <v>148</v>
      </c>
      <c r="B49" s="76" t="s">
        <v>166</v>
      </c>
      <c r="C49" s="77">
        <f>+C50+C51</f>
        <v>14948265</v>
      </c>
      <c r="D49" s="77">
        <f t="shared" ref="D49:E49" si="12">+D50+D51</f>
        <v>7739992</v>
      </c>
      <c r="E49" s="77">
        <f t="shared" si="12"/>
        <v>7383227.1100000003</v>
      </c>
      <c r="F49" s="59">
        <f t="shared" si="2"/>
        <v>49.391866614620497</v>
      </c>
      <c r="G49" s="59">
        <f t="shared" si="3"/>
        <v>95.390629731917045</v>
      </c>
      <c r="H49" s="77">
        <f>H52</f>
        <v>300000</v>
      </c>
      <c r="I49" s="77">
        <f t="shared" ref="I49" si="13">I52</f>
        <v>0</v>
      </c>
      <c r="J49" s="29">
        <f t="shared" si="10"/>
        <v>0</v>
      </c>
    </row>
    <row r="50" spans="1:10" s="19" customFormat="1" ht="15.75" x14ac:dyDescent="0.2">
      <c r="A50" s="66" t="s">
        <v>149</v>
      </c>
      <c r="B50" s="72" t="s">
        <v>167</v>
      </c>
      <c r="C50" s="68">
        <v>14148265</v>
      </c>
      <c r="D50" s="68">
        <v>6939992</v>
      </c>
      <c r="E50" s="68">
        <v>6583227.1100000003</v>
      </c>
      <c r="F50" s="69">
        <f t="shared" si="2"/>
        <v>46.530278518249411</v>
      </c>
      <c r="G50" s="69">
        <f t="shared" si="3"/>
        <v>94.859289607250275</v>
      </c>
      <c r="H50" s="70"/>
      <c r="I50" s="70"/>
      <c r="J50" s="29"/>
    </row>
    <row r="51" spans="1:10" s="19" customFormat="1" ht="94.5" x14ac:dyDescent="0.2">
      <c r="A51" s="60" t="s">
        <v>189</v>
      </c>
      <c r="B51" s="72">
        <v>6071</v>
      </c>
      <c r="C51" s="68">
        <v>800000</v>
      </c>
      <c r="D51" s="68">
        <v>800000</v>
      </c>
      <c r="E51" s="68">
        <v>800000</v>
      </c>
      <c r="F51" s="69">
        <f t="shared" si="2"/>
        <v>100</v>
      </c>
      <c r="G51" s="69">
        <f t="shared" si="3"/>
        <v>100</v>
      </c>
      <c r="H51" s="70"/>
      <c r="I51" s="70"/>
      <c r="J51" s="29"/>
    </row>
    <row r="52" spans="1:10" s="19" customFormat="1" ht="78.75" x14ac:dyDescent="0.2">
      <c r="A52" s="60" t="s">
        <v>217</v>
      </c>
      <c r="B52" s="72">
        <v>6083</v>
      </c>
      <c r="C52" s="68"/>
      <c r="D52" s="68"/>
      <c r="E52" s="68"/>
      <c r="F52" s="69"/>
      <c r="G52" s="69"/>
      <c r="H52" s="70">
        <v>300000</v>
      </c>
      <c r="I52" s="70">
        <v>0</v>
      </c>
      <c r="J52" s="29">
        <f t="shared" si="10"/>
        <v>0</v>
      </c>
    </row>
    <row r="53" spans="1:10" s="18" customFormat="1" ht="15.75" x14ac:dyDescent="0.2">
      <c r="A53" s="74" t="s">
        <v>150</v>
      </c>
      <c r="B53" s="76" t="s">
        <v>168</v>
      </c>
      <c r="C53" s="77">
        <f>C55+C57+C59+C60+C61+C62</f>
        <v>4790613</v>
      </c>
      <c r="D53" s="77">
        <f t="shared" ref="D53:E53" si="14">D55+D57+D59+D60+D61+D62</f>
        <v>1540035</v>
      </c>
      <c r="E53" s="77">
        <f t="shared" si="14"/>
        <v>700088.8</v>
      </c>
      <c r="F53" s="59">
        <f t="shared" si="2"/>
        <v>14.613762372372808</v>
      </c>
      <c r="G53" s="59">
        <f t="shared" si="3"/>
        <v>45.45927852289072</v>
      </c>
      <c r="H53" s="77">
        <f>H54+H55+H56+H57+H58+H59+H60+H61+H62</f>
        <v>15415000</v>
      </c>
      <c r="I53" s="77">
        <f>I54+I55+I56+I57+I58+I59+I60+I61+I62</f>
        <v>0</v>
      </c>
      <c r="J53" s="29">
        <f t="shared" si="10"/>
        <v>0</v>
      </c>
    </row>
    <row r="54" spans="1:10" s="19" customFormat="1" ht="47.25" x14ac:dyDescent="0.2">
      <c r="A54" s="60" t="s">
        <v>218</v>
      </c>
      <c r="B54" s="72">
        <v>7361</v>
      </c>
      <c r="C54" s="73"/>
      <c r="D54" s="73"/>
      <c r="E54" s="73"/>
      <c r="F54" s="69"/>
      <c r="G54" s="69"/>
      <c r="H54" s="68">
        <v>2850000</v>
      </c>
      <c r="I54" s="73">
        <v>0</v>
      </c>
      <c r="J54" s="29">
        <f t="shared" si="10"/>
        <v>0</v>
      </c>
    </row>
    <row r="55" spans="1:10" s="19" customFormat="1" ht="31.5" x14ac:dyDescent="0.2">
      <c r="A55" s="60" t="s">
        <v>174</v>
      </c>
      <c r="B55" s="72" t="s">
        <v>175</v>
      </c>
      <c r="C55" s="73"/>
      <c r="D55" s="73"/>
      <c r="E55" s="73"/>
      <c r="F55" s="69"/>
      <c r="G55" s="69"/>
      <c r="H55" s="68">
        <v>2365000</v>
      </c>
      <c r="I55" s="70">
        <v>0</v>
      </c>
      <c r="J55" s="29">
        <f t="shared" si="10"/>
        <v>0</v>
      </c>
    </row>
    <row r="56" spans="1:10" s="19" customFormat="1" ht="31.5" x14ac:dyDescent="0.2">
      <c r="A56" s="60" t="s">
        <v>219</v>
      </c>
      <c r="B56" s="72">
        <v>7380</v>
      </c>
      <c r="C56" s="73"/>
      <c r="D56" s="73"/>
      <c r="E56" s="73"/>
      <c r="F56" s="69"/>
      <c r="G56" s="69"/>
      <c r="H56" s="68">
        <v>4700000</v>
      </c>
      <c r="I56" s="70">
        <v>0</v>
      </c>
      <c r="J56" s="29">
        <f t="shared" si="10"/>
        <v>0</v>
      </c>
    </row>
    <row r="57" spans="1:10" s="19" customFormat="1" ht="47.25" x14ac:dyDescent="0.2">
      <c r="A57" s="66" t="s">
        <v>151</v>
      </c>
      <c r="B57" s="72" t="s">
        <v>169</v>
      </c>
      <c r="C57" s="68">
        <v>2950463</v>
      </c>
      <c r="D57" s="68">
        <v>550000</v>
      </c>
      <c r="E57" s="68">
        <v>0</v>
      </c>
      <c r="F57" s="69">
        <f t="shared" ref="F57:F61" si="15">+E57/C57*100</f>
        <v>0</v>
      </c>
      <c r="G57" s="69">
        <f t="shared" ref="G57:G61" si="16">+E57/D57*100</f>
        <v>0</v>
      </c>
      <c r="H57" s="68">
        <v>1000000</v>
      </c>
      <c r="I57" s="70">
        <v>0</v>
      </c>
      <c r="J57" s="29">
        <f t="shared" si="10"/>
        <v>0</v>
      </c>
    </row>
    <row r="58" spans="1:10" s="19" customFormat="1" ht="47.25" x14ac:dyDescent="0.2">
      <c r="A58" s="60" t="s">
        <v>220</v>
      </c>
      <c r="B58" s="72">
        <v>7462</v>
      </c>
      <c r="C58" s="68"/>
      <c r="D58" s="68"/>
      <c r="E58" s="68"/>
      <c r="F58" s="69"/>
      <c r="G58" s="69"/>
      <c r="H58" s="68">
        <v>4500000</v>
      </c>
      <c r="I58" s="70">
        <v>0</v>
      </c>
      <c r="J58" s="29">
        <f t="shared" si="10"/>
        <v>0</v>
      </c>
    </row>
    <row r="59" spans="1:10" s="19" customFormat="1" ht="31.5" x14ac:dyDescent="0.2">
      <c r="A59" s="60" t="s">
        <v>190</v>
      </c>
      <c r="B59" s="72">
        <v>7610</v>
      </c>
      <c r="C59" s="68">
        <v>40000</v>
      </c>
      <c r="D59" s="68">
        <v>0</v>
      </c>
      <c r="E59" s="68">
        <v>0</v>
      </c>
      <c r="F59" s="69">
        <f t="shared" si="15"/>
        <v>0</v>
      </c>
      <c r="G59" s="69">
        <v>0</v>
      </c>
      <c r="H59" s="73"/>
      <c r="I59" s="70"/>
      <c r="J59" s="29"/>
    </row>
    <row r="60" spans="1:10" s="19" customFormat="1" ht="15.75" x14ac:dyDescent="0.2">
      <c r="A60" s="66" t="s">
        <v>152</v>
      </c>
      <c r="B60" s="72" t="s">
        <v>170</v>
      </c>
      <c r="C60" s="68">
        <v>850980</v>
      </c>
      <c r="D60" s="68">
        <v>444080</v>
      </c>
      <c r="E60" s="68">
        <v>423985.45</v>
      </c>
      <c r="F60" s="69">
        <f t="shared" si="15"/>
        <v>49.823197959999064</v>
      </c>
      <c r="G60" s="69">
        <f t="shared" si="16"/>
        <v>95.475015762925594</v>
      </c>
      <c r="H60" s="73"/>
      <c r="I60" s="70"/>
      <c r="J60" s="29"/>
    </row>
    <row r="61" spans="1:10" s="19" customFormat="1" ht="31.5" x14ac:dyDescent="0.2">
      <c r="A61" s="60" t="s">
        <v>153</v>
      </c>
      <c r="B61" s="72">
        <v>7680</v>
      </c>
      <c r="C61" s="68">
        <v>141830</v>
      </c>
      <c r="D61" s="68">
        <v>141830</v>
      </c>
      <c r="E61" s="68">
        <v>0</v>
      </c>
      <c r="F61" s="69">
        <f t="shared" si="15"/>
        <v>0</v>
      </c>
      <c r="G61" s="69">
        <f t="shared" si="16"/>
        <v>0</v>
      </c>
      <c r="H61" s="73"/>
      <c r="I61" s="70"/>
      <c r="J61" s="29"/>
    </row>
    <row r="62" spans="1:10" s="19" customFormat="1" ht="15.75" x14ac:dyDescent="0.2">
      <c r="A62" s="66" t="s">
        <v>154</v>
      </c>
      <c r="B62" s="72" t="s">
        <v>171</v>
      </c>
      <c r="C62" s="68">
        <v>807340</v>
      </c>
      <c r="D62" s="68">
        <v>404125</v>
      </c>
      <c r="E62" s="68">
        <v>276103.34999999998</v>
      </c>
      <c r="F62" s="69">
        <f>+E62/C62*100</f>
        <v>34.199141625585249</v>
      </c>
      <c r="G62" s="69">
        <f>+E62/D62*100</f>
        <v>68.321274358181256</v>
      </c>
      <c r="H62" s="73"/>
      <c r="I62" s="70"/>
      <c r="J62" s="29"/>
    </row>
    <row r="63" spans="1:10" s="51" customFormat="1" ht="15.75" x14ac:dyDescent="0.2">
      <c r="A63" s="78" t="s">
        <v>196</v>
      </c>
      <c r="B63" s="76">
        <v>8000</v>
      </c>
      <c r="C63" s="79">
        <f>C64+C65+C66+C67</f>
        <v>874275</v>
      </c>
      <c r="D63" s="79">
        <f t="shared" ref="D63:E63" si="17">D64+D65+D66+D67</f>
        <v>874275</v>
      </c>
      <c r="E63" s="79">
        <f t="shared" si="17"/>
        <v>112022.9</v>
      </c>
      <c r="F63" s="59">
        <f t="shared" ref="F63:F67" si="18">+E63/C63*100</f>
        <v>12.813233822309913</v>
      </c>
      <c r="G63" s="59">
        <f t="shared" ref="G63:G67" si="19">+E63/D63*100</f>
        <v>12.813233822309913</v>
      </c>
      <c r="H63" s="77">
        <f>H64+H65+H66+H67</f>
        <v>415925</v>
      </c>
      <c r="I63" s="77">
        <f>I64+I65+I66+I67</f>
        <v>94000</v>
      </c>
      <c r="J63" s="29">
        <f t="shared" si="10"/>
        <v>22.600228406563684</v>
      </c>
    </row>
    <row r="64" spans="1:10" s="19" customFormat="1" ht="31.5" x14ac:dyDescent="0.2">
      <c r="A64" s="60" t="s">
        <v>191</v>
      </c>
      <c r="B64" s="72">
        <v>8110</v>
      </c>
      <c r="C64" s="68">
        <v>400000</v>
      </c>
      <c r="D64" s="68">
        <v>400000</v>
      </c>
      <c r="E64" s="68">
        <v>112022.9</v>
      </c>
      <c r="F64" s="69">
        <f t="shared" si="18"/>
        <v>28.005724999999998</v>
      </c>
      <c r="G64" s="69">
        <f t="shared" si="19"/>
        <v>28.005724999999998</v>
      </c>
      <c r="H64" s="73"/>
      <c r="I64" s="70"/>
      <c r="J64" s="29"/>
    </row>
    <row r="65" spans="1:10" s="19" customFormat="1" ht="15.75" x14ac:dyDescent="0.2">
      <c r="A65" s="60" t="s">
        <v>215</v>
      </c>
      <c r="B65" s="72">
        <v>8240</v>
      </c>
      <c r="C65" s="68">
        <v>214075</v>
      </c>
      <c r="D65" s="68">
        <v>214075</v>
      </c>
      <c r="E65" s="68">
        <v>0</v>
      </c>
      <c r="F65" s="69">
        <f t="shared" si="18"/>
        <v>0</v>
      </c>
      <c r="G65" s="69">
        <f t="shared" si="19"/>
        <v>0</v>
      </c>
      <c r="H65" s="68">
        <v>404925</v>
      </c>
      <c r="I65" s="68">
        <v>94000</v>
      </c>
      <c r="J65" s="29">
        <f t="shared" si="10"/>
        <v>23.214175464592206</v>
      </c>
    </row>
    <row r="66" spans="1:10" s="19" customFormat="1" ht="15.75" x14ac:dyDescent="0.2">
      <c r="A66" s="24" t="s">
        <v>197</v>
      </c>
      <c r="B66" s="72">
        <v>8340</v>
      </c>
      <c r="C66" s="73"/>
      <c r="D66" s="73"/>
      <c r="E66" s="73"/>
      <c r="F66" s="69"/>
      <c r="G66" s="69"/>
      <c r="H66" s="73">
        <v>11000</v>
      </c>
      <c r="I66" s="70">
        <v>0</v>
      </c>
      <c r="J66" s="29">
        <f t="shared" si="10"/>
        <v>0</v>
      </c>
    </row>
    <row r="67" spans="1:10" s="19" customFormat="1" ht="15.75" x14ac:dyDescent="0.2">
      <c r="A67" s="60" t="s">
        <v>195</v>
      </c>
      <c r="B67" s="72">
        <v>8710</v>
      </c>
      <c r="C67" s="68">
        <v>260200</v>
      </c>
      <c r="D67" s="68">
        <v>260200</v>
      </c>
      <c r="E67" s="73">
        <v>0</v>
      </c>
      <c r="F67" s="69">
        <f t="shared" si="18"/>
        <v>0</v>
      </c>
      <c r="G67" s="69">
        <f t="shared" si="19"/>
        <v>0</v>
      </c>
      <c r="H67" s="73"/>
      <c r="I67" s="70"/>
      <c r="J67" s="34"/>
    </row>
    <row r="68" spans="1:10" s="18" customFormat="1" ht="15.75" x14ac:dyDescent="0.2">
      <c r="A68" s="74" t="s">
        <v>155</v>
      </c>
      <c r="B68" s="76" t="s">
        <v>172</v>
      </c>
      <c r="C68" s="77">
        <f>C69+C70</f>
        <v>2413560</v>
      </c>
      <c r="D68" s="77">
        <f t="shared" ref="D68:E68" si="20">D69+D70</f>
        <v>1393560</v>
      </c>
      <c r="E68" s="77">
        <f t="shared" si="20"/>
        <v>1030000</v>
      </c>
      <c r="F68" s="59">
        <f t="shared" si="2"/>
        <v>42.675549810238813</v>
      </c>
      <c r="G68" s="59">
        <f t="shared" si="3"/>
        <v>73.911421108527804</v>
      </c>
      <c r="H68" s="71"/>
      <c r="I68" s="71"/>
      <c r="J68" s="29"/>
    </row>
    <row r="69" spans="1:10" s="19" customFormat="1" ht="15.75" x14ac:dyDescent="0.2">
      <c r="A69" s="66" t="s">
        <v>156</v>
      </c>
      <c r="B69" s="72" t="s">
        <v>173</v>
      </c>
      <c r="C69" s="68">
        <v>2000000</v>
      </c>
      <c r="D69" s="68">
        <v>980000</v>
      </c>
      <c r="E69" s="68">
        <v>980000</v>
      </c>
      <c r="F69" s="69">
        <f t="shared" si="2"/>
        <v>49</v>
      </c>
      <c r="G69" s="69">
        <f t="shared" si="3"/>
        <v>100</v>
      </c>
      <c r="H69" s="70"/>
      <c r="I69" s="70"/>
      <c r="J69" s="34"/>
    </row>
    <row r="70" spans="1:10" s="19" customFormat="1" ht="47.25" x14ac:dyDescent="0.2">
      <c r="A70" s="60" t="s">
        <v>216</v>
      </c>
      <c r="B70" s="72">
        <v>9800</v>
      </c>
      <c r="C70" s="68">
        <v>413560</v>
      </c>
      <c r="D70" s="68">
        <v>413560</v>
      </c>
      <c r="E70" s="68">
        <v>50000</v>
      </c>
      <c r="F70" s="69">
        <f t="shared" si="2"/>
        <v>12.090144114517845</v>
      </c>
      <c r="G70" s="69">
        <f t="shared" si="3"/>
        <v>12.090144114517845</v>
      </c>
      <c r="H70" s="70"/>
      <c r="I70" s="70"/>
      <c r="J70" s="34"/>
    </row>
    <row r="71" spans="1:10" s="18" customFormat="1" ht="15.75" x14ac:dyDescent="0.2">
      <c r="A71" s="74" t="s">
        <v>221</v>
      </c>
      <c r="B71" s="71"/>
      <c r="C71" s="77">
        <f>C9+C12+C23+C30+C39+C46+C49+C53+C63+C68</f>
        <v>294082756.06999999</v>
      </c>
      <c r="D71" s="77">
        <f>D9+D12+D23+D30+D39+D46+D49+D53+D63+D68</f>
        <v>167529046</v>
      </c>
      <c r="E71" s="77">
        <f>E9+E12+E23+E30+E39+E46+E49+E53+E63+E68</f>
        <v>145944751.55000004</v>
      </c>
      <c r="F71" s="59">
        <f t="shared" si="2"/>
        <v>49.627102758538172</v>
      </c>
      <c r="G71" s="59">
        <f t="shared" si="3"/>
        <v>87.11608824537808</v>
      </c>
      <c r="H71" s="64">
        <f>H9+H12+H39+H46+H49+H53+H63</f>
        <v>20870925</v>
      </c>
      <c r="I71" s="64">
        <f>I9+I12+I39+I46+I49+I53+I63</f>
        <v>677023.68</v>
      </c>
      <c r="J71" s="29">
        <f>+I71/H71*100</f>
        <v>3.2438604422180619</v>
      </c>
    </row>
    <row r="74" spans="1:10" x14ac:dyDescent="0.2">
      <c r="C74" s="12"/>
      <c r="D74" s="12"/>
    </row>
    <row r="75" spans="1:10" x14ac:dyDescent="0.2">
      <c r="E75" s="12"/>
    </row>
  </sheetData>
  <mergeCells count="14">
    <mergeCell ref="H5:J5"/>
    <mergeCell ref="A2:L2"/>
    <mergeCell ref="A8:J8"/>
    <mergeCell ref="C6:C7"/>
    <mergeCell ref="D6:D7"/>
    <mergeCell ref="A5:A7"/>
    <mergeCell ref="B5:B6"/>
    <mergeCell ref="C5:G5"/>
    <mergeCell ref="G6:G7"/>
    <mergeCell ref="I6:I7"/>
    <mergeCell ref="H6:H7"/>
    <mergeCell ref="J6:J7"/>
    <mergeCell ref="E6:E7"/>
    <mergeCell ref="F6:F7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zoomScaleNormal="100" workbookViewId="0">
      <pane xSplit="1" ySplit="9" topLeftCell="B108" activePane="bottomRight" state="frozen"/>
      <selection pane="topRight" activeCell="B1" sqref="B1"/>
      <selection pane="bottomLeft" activeCell="A9" sqref="A9"/>
      <selection pane="bottomRight" activeCell="H123" sqref="H123"/>
    </sheetView>
  </sheetViews>
  <sheetFormatPr defaultRowHeight="12.75" x14ac:dyDescent="0.2"/>
  <cols>
    <col min="1" max="1" width="0.140625" customWidth="1"/>
    <col min="2" max="2" width="14.28515625" customWidth="1"/>
    <col min="3" max="3" width="52.140625" style="5" customWidth="1"/>
    <col min="4" max="4" width="16.28515625" customWidth="1"/>
    <col min="5" max="5" width="15.5703125" customWidth="1"/>
    <col min="6" max="6" width="15.7109375" customWidth="1"/>
    <col min="7" max="7" width="15.42578125" customWidth="1"/>
    <col min="8" max="8" width="18.42578125" style="11" customWidth="1"/>
    <col min="9" max="9" width="14.42578125" customWidth="1"/>
    <col min="10" max="10" width="18.5703125" hidden="1" customWidth="1"/>
    <col min="11" max="11" width="12.85546875" customWidth="1"/>
    <col min="12" max="12" width="16.7109375" customWidth="1"/>
    <col min="13" max="13" width="18" hidden="1" customWidth="1"/>
  </cols>
  <sheetData>
    <row r="1" spans="1:13" x14ac:dyDescent="0.2">
      <c r="A1" s="1"/>
      <c r="B1" s="1"/>
      <c r="C1" s="4"/>
      <c r="D1" s="1"/>
      <c r="E1" s="1"/>
      <c r="F1" s="1"/>
      <c r="G1" s="1"/>
      <c r="H1" s="9"/>
      <c r="I1" s="1"/>
      <c r="J1" s="1"/>
      <c r="K1" s="1"/>
    </row>
    <row r="2" spans="1:13" ht="23.25" x14ac:dyDescent="0.3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3" ht="26.25" x14ac:dyDescent="0.4">
      <c r="A3" s="1"/>
      <c r="B3" s="83" t="s">
        <v>198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17" customFormat="1" ht="26.25" x14ac:dyDescent="0.4">
      <c r="A4" s="18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6.25" x14ac:dyDescent="0.4">
      <c r="A5" s="1"/>
      <c r="B5" s="7"/>
      <c r="C5" s="8"/>
      <c r="D5" s="98"/>
      <c r="E5" s="98"/>
      <c r="F5" s="98"/>
      <c r="G5" s="3"/>
      <c r="H5" s="10"/>
      <c r="I5" s="8"/>
      <c r="J5" s="8"/>
      <c r="K5" s="8"/>
      <c r="L5" s="21" t="s">
        <v>0</v>
      </c>
      <c r="M5" s="8"/>
    </row>
    <row r="6" spans="1:13" s="22" customFormat="1" x14ac:dyDescent="0.2">
      <c r="B6" s="88" t="s">
        <v>66</v>
      </c>
      <c r="C6" s="88" t="s">
        <v>67</v>
      </c>
      <c r="D6" s="88" t="s">
        <v>68</v>
      </c>
      <c r="E6" s="103"/>
      <c r="F6" s="103"/>
      <c r="G6" s="103"/>
      <c r="H6" s="103"/>
      <c r="I6" s="88" t="s">
        <v>87</v>
      </c>
      <c r="J6" s="100"/>
      <c r="K6" s="100"/>
      <c r="L6" s="100"/>
      <c r="M6" s="23"/>
    </row>
    <row r="7" spans="1:13" s="24" customFormat="1" ht="15.75" customHeight="1" x14ac:dyDescent="0.2">
      <c r="A7" s="106"/>
      <c r="B7" s="100"/>
      <c r="C7" s="100"/>
      <c r="D7" s="88" t="s">
        <v>88</v>
      </c>
      <c r="E7" s="88" t="s">
        <v>89</v>
      </c>
      <c r="F7" s="88" t="s">
        <v>90</v>
      </c>
      <c r="G7" s="88" t="s">
        <v>91</v>
      </c>
      <c r="H7" s="92" t="s">
        <v>92</v>
      </c>
      <c r="I7" s="88" t="s">
        <v>88</v>
      </c>
      <c r="J7" s="88" t="s">
        <v>89</v>
      </c>
      <c r="K7" s="88" t="s">
        <v>90</v>
      </c>
      <c r="L7" s="88" t="s">
        <v>91</v>
      </c>
      <c r="M7" s="92" t="s">
        <v>92</v>
      </c>
    </row>
    <row r="8" spans="1:13" s="24" customFormat="1" ht="99.75" customHeight="1" x14ac:dyDescent="0.2">
      <c r="A8" s="106"/>
      <c r="B8" s="100"/>
      <c r="C8" s="100"/>
      <c r="D8" s="99"/>
      <c r="E8" s="99"/>
      <c r="F8" s="100"/>
      <c r="G8" s="100"/>
      <c r="H8" s="101"/>
      <c r="I8" s="99"/>
      <c r="J8" s="99"/>
      <c r="K8" s="100"/>
      <c r="L8" s="100"/>
      <c r="M8" s="101"/>
    </row>
    <row r="9" spans="1:13" s="22" customFormat="1" ht="25.5" x14ac:dyDescent="0.2">
      <c r="A9" s="25"/>
      <c r="B9" s="102" t="s">
        <v>69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26"/>
    </row>
    <row r="10" spans="1:13" s="31" customFormat="1" ht="15.75" x14ac:dyDescent="0.2">
      <c r="A10" s="27"/>
      <c r="B10" s="27">
        <v>10000000</v>
      </c>
      <c r="C10" s="54" t="s">
        <v>1</v>
      </c>
      <c r="D10" s="28">
        <f>D11+D19+D29+D37</f>
        <v>150705900</v>
      </c>
      <c r="E10" s="28">
        <f t="shared" ref="E10:F10" si="0">E11+E19+E29+E37</f>
        <v>68711207</v>
      </c>
      <c r="F10" s="28">
        <f t="shared" si="0"/>
        <v>77858397.609999985</v>
      </c>
      <c r="G10" s="29">
        <f>+F10/D10*100</f>
        <v>51.662474800256653</v>
      </c>
      <c r="H10" s="29">
        <f t="shared" ref="G10:H75" si="1">IF(E10=0,0,F10/E10*100)</f>
        <v>113.31251626827046</v>
      </c>
      <c r="I10" s="30">
        <f>I55</f>
        <v>11000</v>
      </c>
      <c r="J10" s="30">
        <f t="shared" ref="J10:K10" si="2">J55</f>
        <v>0</v>
      </c>
      <c r="K10" s="30">
        <f t="shared" si="2"/>
        <v>46096.020000000004</v>
      </c>
      <c r="L10" s="29" t="s">
        <v>206</v>
      </c>
      <c r="M10" s="27"/>
    </row>
    <row r="11" spans="1:13" s="22" customFormat="1" ht="31.5" x14ac:dyDescent="0.2">
      <c r="A11" s="56"/>
      <c r="B11" s="56">
        <v>11000000</v>
      </c>
      <c r="C11" s="20" t="s">
        <v>2</v>
      </c>
      <c r="D11" s="33">
        <f>D12+D17</f>
        <v>93490000</v>
      </c>
      <c r="E11" s="33">
        <f t="shared" ref="E11:F11" si="3">E12+E17</f>
        <v>46381107</v>
      </c>
      <c r="F11" s="33">
        <f t="shared" si="3"/>
        <v>53496450.969999991</v>
      </c>
      <c r="G11" s="29">
        <f t="shared" ref="G11:G75" si="4">+F11/D11*100</f>
        <v>57.221575537490629</v>
      </c>
      <c r="H11" s="29">
        <f t="shared" si="1"/>
        <v>115.34103955302315</v>
      </c>
      <c r="I11" s="35"/>
      <c r="J11" s="35"/>
      <c r="K11" s="35"/>
      <c r="L11" s="46"/>
      <c r="M11" s="25"/>
    </row>
    <row r="12" spans="1:13" s="6" customFormat="1" ht="15.75" x14ac:dyDescent="0.2">
      <c r="A12" s="27"/>
      <c r="B12" s="27">
        <v>11010000</v>
      </c>
      <c r="C12" s="54" t="s">
        <v>3</v>
      </c>
      <c r="D12" s="28">
        <f>D13+D14+D15+D16</f>
        <v>93250000</v>
      </c>
      <c r="E12" s="28">
        <f t="shared" ref="E12:F12" si="5">E13+E14+E15+E16</f>
        <v>46361107</v>
      </c>
      <c r="F12" s="28">
        <f t="shared" si="5"/>
        <v>53484530.969999991</v>
      </c>
      <c r="G12" s="29">
        <f t="shared" si="4"/>
        <v>57.356065383378009</v>
      </c>
      <c r="H12" s="29">
        <f t="shared" si="1"/>
        <v>115.36508601919276</v>
      </c>
      <c r="I12" s="36"/>
      <c r="J12" s="36"/>
      <c r="K12" s="36"/>
      <c r="L12" s="47"/>
      <c r="M12" s="14"/>
    </row>
    <row r="13" spans="1:13" s="22" customFormat="1" ht="47.25" x14ac:dyDescent="0.2">
      <c r="A13" s="56"/>
      <c r="B13" s="56">
        <v>11010100</v>
      </c>
      <c r="C13" s="20" t="s">
        <v>4</v>
      </c>
      <c r="D13" s="33">
        <v>83450000</v>
      </c>
      <c r="E13" s="33">
        <v>41726742</v>
      </c>
      <c r="F13" s="33">
        <v>43643928.719999999</v>
      </c>
      <c r="G13" s="29">
        <f t="shared" si="4"/>
        <v>52.299495170760935</v>
      </c>
      <c r="H13" s="29">
        <f t="shared" si="1"/>
        <v>104.5946235629899</v>
      </c>
      <c r="I13" s="35"/>
      <c r="J13" s="35"/>
      <c r="K13" s="35"/>
      <c r="L13" s="46"/>
      <c r="M13" s="25"/>
    </row>
    <row r="14" spans="1:13" s="22" customFormat="1" ht="78.75" x14ac:dyDescent="0.2">
      <c r="A14" s="56"/>
      <c r="B14" s="56">
        <v>11010200</v>
      </c>
      <c r="C14" s="20" t="s">
        <v>5</v>
      </c>
      <c r="D14" s="33">
        <v>6200000</v>
      </c>
      <c r="E14" s="33">
        <v>3214365</v>
      </c>
      <c r="F14" s="33">
        <v>8557244.6199999992</v>
      </c>
      <c r="G14" s="29">
        <f t="shared" si="4"/>
        <v>138.020074516129</v>
      </c>
      <c r="H14" s="29" t="s">
        <v>187</v>
      </c>
      <c r="I14" s="35"/>
      <c r="J14" s="35"/>
      <c r="K14" s="35"/>
      <c r="L14" s="46"/>
      <c r="M14" s="25"/>
    </row>
    <row r="15" spans="1:13" s="22" customFormat="1" ht="47.25" x14ac:dyDescent="0.2">
      <c r="A15" s="56"/>
      <c r="B15" s="56">
        <v>11010400</v>
      </c>
      <c r="C15" s="20" t="s">
        <v>6</v>
      </c>
      <c r="D15" s="33">
        <v>2000000</v>
      </c>
      <c r="E15" s="33">
        <v>720000</v>
      </c>
      <c r="F15" s="33">
        <v>712603.91</v>
      </c>
      <c r="G15" s="29">
        <f t="shared" si="4"/>
        <v>35.630195499999999</v>
      </c>
      <c r="H15" s="29">
        <f t="shared" si="1"/>
        <v>98.972765277777782</v>
      </c>
      <c r="I15" s="35"/>
      <c r="J15" s="35"/>
      <c r="K15" s="35"/>
      <c r="L15" s="46"/>
      <c r="M15" s="25"/>
    </row>
    <row r="16" spans="1:13" s="22" customFormat="1" ht="47.25" x14ac:dyDescent="0.2">
      <c r="A16" s="56"/>
      <c r="B16" s="56">
        <v>11010500</v>
      </c>
      <c r="C16" s="20" t="s">
        <v>7</v>
      </c>
      <c r="D16" s="33">
        <v>1600000</v>
      </c>
      <c r="E16" s="33">
        <v>700000</v>
      </c>
      <c r="F16" s="33">
        <v>570753.72</v>
      </c>
      <c r="G16" s="29">
        <f t="shared" si="4"/>
        <v>35.672107500000003</v>
      </c>
      <c r="H16" s="29">
        <f t="shared" si="1"/>
        <v>81.536245714285712</v>
      </c>
      <c r="I16" s="35"/>
      <c r="J16" s="35"/>
      <c r="K16" s="35"/>
      <c r="L16" s="46"/>
      <c r="M16" s="25"/>
    </row>
    <row r="17" spans="1:13" s="6" customFormat="1" ht="15.75" x14ac:dyDescent="0.2">
      <c r="A17" s="27"/>
      <c r="B17" s="27">
        <v>11020000</v>
      </c>
      <c r="C17" s="54" t="s">
        <v>8</v>
      </c>
      <c r="D17" s="28">
        <v>240000</v>
      </c>
      <c r="E17" s="28">
        <f>E18</f>
        <v>20000</v>
      </c>
      <c r="F17" s="28">
        <f>F18</f>
        <v>11920</v>
      </c>
      <c r="G17" s="29">
        <f t="shared" si="4"/>
        <v>4.9666666666666668</v>
      </c>
      <c r="H17" s="29">
        <f t="shared" si="1"/>
        <v>59.599999999999994</v>
      </c>
      <c r="I17" s="36"/>
      <c r="J17" s="36"/>
      <c r="K17" s="36"/>
      <c r="L17" s="47"/>
      <c r="M17" s="14"/>
    </row>
    <row r="18" spans="1:13" s="22" customFormat="1" ht="31.5" x14ac:dyDescent="0.2">
      <c r="A18" s="56"/>
      <c r="B18" s="56">
        <v>11020200</v>
      </c>
      <c r="C18" s="20" t="s">
        <v>9</v>
      </c>
      <c r="D18" s="33">
        <v>240000</v>
      </c>
      <c r="E18" s="33">
        <v>20000</v>
      </c>
      <c r="F18" s="33">
        <v>11920</v>
      </c>
      <c r="G18" s="29">
        <f t="shared" si="4"/>
        <v>4.9666666666666668</v>
      </c>
      <c r="H18" s="29">
        <f t="shared" si="1"/>
        <v>59.599999999999994</v>
      </c>
      <c r="I18" s="35"/>
      <c r="J18" s="35"/>
      <c r="K18" s="35"/>
      <c r="L18" s="46"/>
      <c r="M18" s="25"/>
    </row>
    <row r="19" spans="1:13" s="6" customFormat="1" ht="31.5" x14ac:dyDescent="0.2">
      <c r="A19" s="27"/>
      <c r="B19" s="27">
        <v>13000000</v>
      </c>
      <c r="C19" s="54" t="s">
        <v>10</v>
      </c>
      <c r="D19" s="28">
        <f>D20+D23+D25+D27</f>
        <v>2000000</v>
      </c>
      <c r="E19" s="28">
        <f t="shared" ref="E19:F19" si="6">E20+E23+E25+E27</f>
        <v>1042000</v>
      </c>
      <c r="F19" s="28">
        <f t="shared" si="6"/>
        <v>965127.83</v>
      </c>
      <c r="G19" s="29">
        <f t="shared" si="4"/>
        <v>48.256391499999992</v>
      </c>
      <c r="H19" s="29">
        <f t="shared" si="1"/>
        <v>92.622632437619956</v>
      </c>
      <c r="I19" s="36"/>
      <c r="J19" s="36"/>
      <c r="K19" s="36"/>
      <c r="L19" s="47"/>
      <c r="M19" s="14"/>
    </row>
    <row r="20" spans="1:13" s="6" customFormat="1" ht="31.5" x14ac:dyDescent="0.2">
      <c r="A20" s="27"/>
      <c r="B20" s="27">
        <v>13010000</v>
      </c>
      <c r="C20" s="54" t="s">
        <v>11</v>
      </c>
      <c r="D20" s="28">
        <f>D21+D22</f>
        <v>1450000</v>
      </c>
      <c r="E20" s="28">
        <f t="shared" ref="E20:F20" si="7">E21+E22</f>
        <v>770000</v>
      </c>
      <c r="F20" s="28">
        <f t="shared" si="7"/>
        <v>593603.38</v>
      </c>
      <c r="G20" s="29">
        <f t="shared" si="4"/>
        <v>40.938164137931032</v>
      </c>
      <c r="H20" s="29">
        <f t="shared" si="1"/>
        <v>77.091348051948046</v>
      </c>
      <c r="I20" s="36"/>
      <c r="J20" s="36"/>
      <c r="K20" s="36"/>
      <c r="L20" s="47"/>
      <c r="M20" s="14"/>
    </row>
    <row r="21" spans="1:13" s="22" customFormat="1" ht="47.25" x14ac:dyDescent="0.2">
      <c r="A21" s="56"/>
      <c r="B21" s="56">
        <v>13010100</v>
      </c>
      <c r="C21" s="20" t="s">
        <v>12</v>
      </c>
      <c r="D21" s="33">
        <v>700000</v>
      </c>
      <c r="E21" s="33">
        <v>350000</v>
      </c>
      <c r="F21" s="33">
        <v>291242.53999999998</v>
      </c>
      <c r="G21" s="29">
        <f t="shared" si="4"/>
        <v>41.606077142857139</v>
      </c>
      <c r="H21" s="29">
        <f t="shared" si="1"/>
        <v>83.212154285714277</v>
      </c>
      <c r="I21" s="35"/>
      <c r="J21" s="35"/>
      <c r="K21" s="35"/>
      <c r="L21" s="46"/>
      <c r="M21" s="25"/>
    </row>
    <row r="22" spans="1:13" s="22" customFormat="1" ht="78.75" x14ac:dyDescent="0.2">
      <c r="A22" s="56"/>
      <c r="B22" s="56">
        <v>13010200</v>
      </c>
      <c r="C22" s="20" t="s">
        <v>13</v>
      </c>
      <c r="D22" s="33">
        <v>750000</v>
      </c>
      <c r="E22" s="33">
        <v>420000</v>
      </c>
      <c r="F22" s="33">
        <v>302360.84000000003</v>
      </c>
      <c r="G22" s="29">
        <f t="shared" si="4"/>
        <v>40.314778666666669</v>
      </c>
      <c r="H22" s="29">
        <f t="shared" si="1"/>
        <v>71.990676190476194</v>
      </c>
      <c r="I22" s="35"/>
      <c r="J22" s="35"/>
      <c r="K22" s="35"/>
      <c r="L22" s="46"/>
      <c r="M22" s="25"/>
    </row>
    <row r="23" spans="1:13" s="6" customFormat="1" ht="15.75" x14ac:dyDescent="0.2">
      <c r="A23" s="27"/>
      <c r="B23" s="27">
        <v>13020000</v>
      </c>
      <c r="C23" s="54" t="s">
        <v>178</v>
      </c>
      <c r="D23" s="28">
        <f>D24</f>
        <v>0</v>
      </c>
      <c r="E23" s="28">
        <f>E24</f>
        <v>0</v>
      </c>
      <c r="F23" s="28">
        <f>F24</f>
        <v>-227.25</v>
      </c>
      <c r="G23" s="29">
        <v>0</v>
      </c>
      <c r="H23" s="29">
        <v>0</v>
      </c>
      <c r="I23" s="36"/>
      <c r="J23" s="36"/>
      <c r="K23" s="36"/>
      <c r="L23" s="47"/>
      <c r="M23" s="14"/>
    </row>
    <row r="24" spans="1:13" s="22" customFormat="1" ht="31.5" x14ac:dyDescent="0.2">
      <c r="A24" s="56"/>
      <c r="B24" s="56">
        <v>13020200</v>
      </c>
      <c r="C24" s="20" t="s">
        <v>177</v>
      </c>
      <c r="D24" s="33">
        <v>0</v>
      </c>
      <c r="E24" s="33">
        <v>0</v>
      </c>
      <c r="F24" s="33">
        <v>-227.25</v>
      </c>
      <c r="G24" s="29">
        <v>0</v>
      </c>
      <c r="H24" s="29">
        <v>0</v>
      </c>
      <c r="I24" s="35"/>
      <c r="J24" s="35"/>
      <c r="K24" s="35"/>
      <c r="L24" s="46"/>
      <c r="M24" s="49"/>
    </row>
    <row r="25" spans="1:13" s="6" customFormat="1" ht="31.5" x14ac:dyDescent="0.2">
      <c r="A25" s="27"/>
      <c r="B25" s="27">
        <v>13030000</v>
      </c>
      <c r="C25" s="54" t="s">
        <v>14</v>
      </c>
      <c r="D25" s="28">
        <f>D26</f>
        <v>50000</v>
      </c>
      <c r="E25" s="28">
        <f>E26</f>
        <v>22000</v>
      </c>
      <c r="F25" s="28">
        <f>F26</f>
        <v>3869.85</v>
      </c>
      <c r="G25" s="29">
        <f t="shared" si="4"/>
        <v>7.7396999999999991</v>
      </c>
      <c r="H25" s="29">
        <f t="shared" si="1"/>
        <v>17.590227272727272</v>
      </c>
      <c r="I25" s="36"/>
      <c r="J25" s="36"/>
      <c r="K25" s="36"/>
      <c r="L25" s="47"/>
      <c r="M25" s="14"/>
    </row>
    <row r="26" spans="1:13" s="22" customFormat="1" ht="47.25" x14ac:dyDescent="0.2">
      <c r="A26" s="56"/>
      <c r="B26" s="56">
        <v>13030100</v>
      </c>
      <c r="C26" s="20" t="s">
        <v>15</v>
      </c>
      <c r="D26" s="33">
        <v>50000</v>
      </c>
      <c r="E26" s="33">
        <v>22000</v>
      </c>
      <c r="F26" s="33">
        <v>3869.85</v>
      </c>
      <c r="G26" s="29">
        <f t="shared" si="4"/>
        <v>7.7396999999999991</v>
      </c>
      <c r="H26" s="29">
        <f t="shared" si="1"/>
        <v>17.590227272727272</v>
      </c>
      <c r="I26" s="35"/>
      <c r="J26" s="35"/>
      <c r="K26" s="35"/>
      <c r="L26" s="46"/>
      <c r="M26" s="25"/>
    </row>
    <row r="27" spans="1:13" s="6" customFormat="1" ht="31.5" x14ac:dyDescent="0.2">
      <c r="A27" s="27"/>
      <c r="B27" s="27">
        <v>13040000</v>
      </c>
      <c r="C27" s="54" t="s">
        <v>179</v>
      </c>
      <c r="D27" s="28">
        <f>D28</f>
        <v>500000</v>
      </c>
      <c r="E27" s="28">
        <f>E28</f>
        <v>250000</v>
      </c>
      <c r="F27" s="28">
        <f>F28</f>
        <v>367881.85</v>
      </c>
      <c r="G27" s="29">
        <f t="shared" si="4"/>
        <v>73.576369999999997</v>
      </c>
      <c r="H27" s="29">
        <f t="shared" si="1"/>
        <v>147.15273999999999</v>
      </c>
      <c r="I27" s="36"/>
      <c r="J27" s="36"/>
      <c r="K27" s="36"/>
      <c r="L27" s="47"/>
      <c r="M27" s="14"/>
    </row>
    <row r="28" spans="1:13" s="22" customFormat="1" ht="47.25" x14ac:dyDescent="0.2">
      <c r="A28" s="56"/>
      <c r="B28" s="56">
        <v>13040100</v>
      </c>
      <c r="C28" s="20" t="s">
        <v>16</v>
      </c>
      <c r="D28" s="33">
        <v>500000</v>
      </c>
      <c r="E28" s="33">
        <v>250000</v>
      </c>
      <c r="F28" s="33">
        <v>367881.85</v>
      </c>
      <c r="G28" s="29">
        <f t="shared" si="4"/>
        <v>73.576369999999997</v>
      </c>
      <c r="H28" s="29">
        <f t="shared" si="1"/>
        <v>147.15273999999999</v>
      </c>
      <c r="I28" s="35"/>
      <c r="J28" s="35"/>
      <c r="K28" s="35"/>
      <c r="L28" s="46"/>
      <c r="M28" s="25"/>
    </row>
    <row r="29" spans="1:13" s="6" customFormat="1" ht="15.75" x14ac:dyDescent="0.2">
      <c r="A29" s="27"/>
      <c r="B29" s="27">
        <v>14000000</v>
      </c>
      <c r="C29" s="54" t="s">
        <v>17</v>
      </c>
      <c r="D29" s="28">
        <f>D30+D32+D34</f>
        <v>15750000</v>
      </c>
      <c r="E29" s="28">
        <f t="shared" ref="E29:F29" si="8">E30+E32+E34</f>
        <v>3925000</v>
      </c>
      <c r="F29" s="28">
        <f t="shared" si="8"/>
        <v>4234300.46</v>
      </c>
      <c r="G29" s="29">
        <f t="shared" si="4"/>
        <v>26.884447365079367</v>
      </c>
      <c r="H29" s="29">
        <f t="shared" si="1"/>
        <v>107.88026649681528</v>
      </c>
      <c r="I29" s="36"/>
      <c r="J29" s="36"/>
      <c r="K29" s="36"/>
      <c r="L29" s="47"/>
      <c r="M29" s="14"/>
    </row>
    <row r="30" spans="1:13" s="6" customFormat="1" ht="31.5" x14ac:dyDescent="0.2">
      <c r="A30" s="27"/>
      <c r="B30" s="27">
        <v>14020000</v>
      </c>
      <c r="C30" s="54" t="s">
        <v>18</v>
      </c>
      <c r="D30" s="28">
        <f>D31</f>
        <v>2800000</v>
      </c>
      <c r="E30" s="28">
        <f>E31</f>
        <v>600000</v>
      </c>
      <c r="F30" s="28">
        <f>F31</f>
        <v>587249.43999999994</v>
      </c>
      <c r="G30" s="29">
        <f t="shared" si="4"/>
        <v>20.973194285714282</v>
      </c>
      <c r="H30" s="29">
        <f t="shared" si="1"/>
        <v>97.874906666666661</v>
      </c>
      <c r="I30" s="36"/>
      <c r="J30" s="36"/>
      <c r="K30" s="36"/>
      <c r="L30" s="47"/>
      <c r="M30" s="14"/>
    </row>
    <row r="31" spans="1:13" s="22" customFormat="1" ht="15.75" x14ac:dyDescent="0.2">
      <c r="A31" s="56"/>
      <c r="B31" s="56">
        <v>14021900</v>
      </c>
      <c r="C31" s="20" t="s">
        <v>19</v>
      </c>
      <c r="D31" s="33">
        <v>2800000</v>
      </c>
      <c r="E31" s="33">
        <v>600000</v>
      </c>
      <c r="F31" s="33">
        <v>587249.43999999994</v>
      </c>
      <c r="G31" s="29">
        <f t="shared" si="4"/>
        <v>20.973194285714282</v>
      </c>
      <c r="H31" s="29">
        <f t="shared" si="1"/>
        <v>97.874906666666661</v>
      </c>
      <c r="I31" s="35"/>
      <c r="J31" s="35"/>
      <c r="K31" s="35"/>
      <c r="L31" s="46"/>
      <c r="M31" s="25"/>
    </row>
    <row r="32" spans="1:13" s="6" customFormat="1" ht="47.25" x14ac:dyDescent="0.2">
      <c r="A32" s="27"/>
      <c r="B32" s="27">
        <v>14030000</v>
      </c>
      <c r="C32" s="54" t="s">
        <v>20</v>
      </c>
      <c r="D32" s="28">
        <f>D33</f>
        <v>9750000</v>
      </c>
      <c r="E32" s="28">
        <f>E33</f>
        <v>2000000</v>
      </c>
      <c r="F32" s="28">
        <f>F33</f>
        <v>1988910.21</v>
      </c>
      <c r="G32" s="29">
        <f t="shared" si="4"/>
        <v>20.399079076923076</v>
      </c>
      <c r="H32" s="29">
        <f t="shared" si="1"/>
        <v>99.445510499999997</v>
      </c>
      <c r="I32" s="36"/>
      <c r="J32" s="36"/>
      <c r="K32" s="36"/>
      <c r="L32" s="47"/>
      <c r="M32" s="14"/>
    </row>
    <row r="33" spans="1:13" s="22" customFormat="1" ht="15.75" x14ac:dyDescent="0.2">
      <c r="A33" s="56"/>
      <c r="B33" s="56">
        <v>14031900</v>
      </c>
      <c r="C33" s="20" t="s">
        <v>19</v>
      </c>
      <c r="D33" s="33">
        <v>9750000</v>
      </c>
      <c r="E33" s="33">
        <v>2000000</v>
      </c>
      <c r="F33" s="33">
        <v>1988910.21</v>
      </c>
      <c r="G33" s="29">
        <f t="shared" si="4"/>
        <v>20.399079076923076</v>
      </c>
      <c r="H33" s="29">
        <f t="shared" si="1"/>
        <v>99.445510499999997</v>
      </c>
      <c r="I33" s="35"/>
      <c r="J33" s="35"/>
      <c r="K33" s="35"/>
      <c r="L33" s="46"/>
      <c r="M33" s="25"/>
    </row>
    <row r="34" spans="1:13" s="6" customFormat="1" ht="47.25" x14ac:dyDescent="0.2">
      <c r="A34" s="27"/>
      <c r="B34" s="27">
        <v>14040000</v>
      </c>
      <c r="C34" s="54" t="s">
        <v>21</v>
      </c>
      <c r="D34" s="28">
        <f>D35+D36</f>
        <v>3200000</v>
      </c>
      <c r="E34" s="28">
        <f t="shared" ref="E34:F34" si="9">E35+E36</f>
        <v>1325000</v>
      </c>
      <c r="F34" s="28">
        <f t="shared" si="9"/>
        <v>1658140.81</v>
      </c>
      <c r="G34" s="29">
        <f t="shared" si="4"/>
        <v>51.816900312500003</v>
      </c>
      <c r="H34" s="29">
        <f t="shared" si="1"/>
        <v>125.14270264150944</v>
      </c>
      <c r="I34" s="36"/>
      <c r="J34" s="36"/>
      <c r="K34" s="36"/>
      <c r="L34" s="47"/>
      <c r="M34" s="14"/>
    </row>
    <row r="35" spans="1:13" s="6" customFormat="1" ht="94.5" x14ac:dyDescent="0.2">
      <c r="A35" s="27"/>
      <c r="B35" s="56">
        <v>14040100</v>
      </c>
      <c r="C35" s="20" t="s">
        <v>199</v>
      </c>
      <c r="D35" s="33">
        <v>0</v>
      </c>
      <c r="E35" s="33">
        <v>0</v>
      </c>
      <c r="F35" s="33">
        <v>190198.81</v>
      </c>
      <c r="G35" s="29">
        <f t="shared" si="1"/>
        <v>0</v>
      </c>
      <c r="H35" s="29">
        <f t="shared" si="1"/>
        <v>0</v>
      </c>
      <c r="I35" s="36"/>
      <c r="J35" s="36"/>
      <c r="K35" s="36"/>
      <c r="L35" s="47"/>
      <c r="M35" s="57"/>
    </row>
    <row r="36" spans="1:13" s="6" customFormat="1" ht="78.75" x14ac:dyDescent="0.2">
      <c r="A36" s="27"/>
      <c r="B36" s="56">
        <v>14040200</v>
      </c>
      <c r="C36" s="20" t="s">
        <v>200</v>
      </c>
      <c r="D36" s="33">
        <v>3200000</v>
      </c>
      <c r="E36" s="33">
        <v>1325000</v>
      </c>
      <c r="F36" s="33">
        <v>1467942</v>
      </c>
      <c r="G36" s="29">
        <f t="shared" si="4"/>
        <v>45.8731875</v>
      </c>
      <c r="H36" s="29">
        <f t="shared" si="1"/>
        <v>110.78807547169811</v>
      </c>
      <c r="I36" s="36"/>
      <c r="J36" s="36"/>
      <c r="K36" s="36"/>
      <c r="L36" s="47"/>
      <c r="M36" s="57"/>
    </row>
    <row r="37" spans="1:13" s="6" customFormat="1" ht="47.25" x14ac:dyDescent="0.2">
      <c r="A37" s="27"/>
      <c r="B37" s="27">
        <v>18000000</v>
      </c>
      <c r="C37" s="54" t="s">
        <v>22</v>
      </c>
      <c r="D37" s="28">
        <f>D38+D48+D51</f>
        <v>39465900</v>
      </c>
      <c r="E37" s="28">
        <f>E38+E48+E51</f>
        <v>17363100</v>
      </c>
      <c r="F37" s="28">
        <f>F38+F48+F51</f>
        <v>19162518.350000001</v>
      </c>
      <c r="G37" s="29">
        <f t="shared" si="4"/>
        <v>48.554621458018197</v>
      </c>
      <c r="H37" s="29">
        <f t="shared" si="1"/>
        <v>110.36346245774085</v>
      </c>
      <c r="I37" s="36"/>
      <c r="J37" s="36"/>
      <c r="K37" s="36"/>
      <c r="L37" s="47"/>
      <c r="M37" s="14"/>
    </row>
    <row r="38" spans="1:13" s="6" customFormat="1" ht="21" customHeight="1" x14ac:dyDescent="0.2">
      <c r="A38" s="27"/>
      <c r="B38" s="27">
        <v>18010000</v>
      </c>
      <c r="C38" s="54" t="s">
        <v>23</v>
      </c>
      <c r="D38" s="28">
        <f>D39+D40+D41+D42+D43+D44+D45+D46+D47</f>
        <v>11455000</v>
      </c>
      <c r="E38" s="28">
        <f t="shared" ref="E38:F38" si="10">E39+E40+E41+E42+E43+E44+E45+E46+E47</f>
        <v>4408700</v>
      </c>
      <c r="F38" s="28">
        <f t="shared" si="10"/>
        <v>4754811.6999999993</v>
      </c>
      <c r="G38" s="29">
        <f t="shared" si="4"/>
        <v>41.508613705805317</v>
      </c>
      <c r="H38" s="29">
        <f t="shared" si="1"/>
        <v>107.85065211967245</v>
      </c>
      <c r="I38" s="36"/>
      <c r="J38" s="36"/>
      <c r="K38" s="36"/>
      <c r="L38" s="47"/>
      <c r="M38" s="14"/>
    </row>
    <row r="39" spans="1:13" s="22" customFormat="1" ht="60" customHeight="1" x14ac:dyDescent="0.2">
      <c r="A39" s="56"/>
      <c r="B39" s="56">
        <v>18010100</v>
      </c>
      <c r="C39" s="20" t="s">
        <v>24</v>
      </c>
      <c r="D39" s="33">
        <v>10000</v>
      </c>
      <c r="E39" s="33">
        <v>2700</v>
      </c>
      <c r="F39" s="33">
        <v>2753.78</v>
      </c>
      <c r="G39" s="29">
        <f t="shared" si="4"/>
        <v>27.537800000000001</v>
      </c>
      <c r="H39" s="29">
        <f t="shared" si="1"/>
        <v>101.99185185185186</v>
      </c>
      <c r="I39" s="35"/>
      <c r="J39" s="35"/>
      <c r="K39" s="35"/>
      <c r="L39" s="46"/>
      <c r="M39" s="25"/>
    </row>
    <row r="40" spans="1:13" s="22" customFormat="1" ht="66" customHeight="1" x14ac:dyDescent="0.2">
      <c r="A40" s="56"/>
      <c r="B40" s="56">
        <v>18010200</v>
      </c>
      <c r="C40" s="20" t="s">
        <v>25</v>
      </c>
      <c r="D40" s="33">
        <v>450000</v>
      </c>
      <c r="E40" s="33">
        <v>120000</v>
      </c>
      <c r="F40" s="33">
        <v>57719.61</v>
      </c>
      <c r="G40" s="29">
        <f t="shared" si="4"/>
        <v>12.826580000000002</v>
      </c>
      <c r="H40" s="29">
        <f t="shared" si="1"/>
        <v>48.099675000000005</v>
      </c>
      <c r="I40" s="35"/>
      <c r="J40" s="35"/>
      <c r="K40" s="35"/>
      <c r="L40" s="46"/>
      <c r="M40" s="25"/>
    </row>
    <row r="41" spans="1:13" s="22" customFormat="1" ht="66.75" customHeight="1" x14ac:dyDescent="0.2">
      <c r="A41" s="56"/>
      <c r="B41" s="56">
        <v>18010300</v>
      </c>
      <c r="C41" s="20" t="s">
        <v>26</v>
      </c>
      <c r="D41" s="33">
        <v>650000</v>
      </c>
      <c r="E41" s="33">
        <v>266000</v>
      </c>
      <c r="F41" s="33">
        <v>236827.26</v>
      </c>
      <c r="G41" s="29">
        <f t="shared" si="4"/>
        <v>36.434963076923076</v>
      </c>
      <c r="H41" s="29">
        <f t="shared" si="1"/>
        <v>89.032804511278201</v>
      </c>
      <c r="I41" s="35"/>
      <c r="J41" s="35"/>
      <c r="K41" s="35"/>
      <c r="L41" s="46"/>
      <c r="M41" s="25"/>
    </row>
    <row r="42" spans="1:13" s="22" customFormat="1" ht="61.5" customHeight="1" x14ac:dyDescent="0.2">
      <c r="A42" s="56"/>
      <c r="B42" s="56">
        <v>18010400</v>
      </c>
      <c r="C42" s="20" t="s">
        <v>27</v>
      </c>
      <c r="D42" s="33">
        <v>620000</v>
      </c>
      <c r="E42" s="33">
        <v>320000</v>
      </c>
      <c r="F42" s="33">
        <v>491993.24</v>
      </c>
      <c r="G42" s="29">
        <f t="shared" si="4"/>
        <v>79.353748387096772</v>
      </c>
      <c r="H42" s="29">
        <f t="shared" si="1"/>
        <v>153.74788749999999</v>
      </c>
      <c r="I42" s="35"/>
      <c r="J42" s="35"/>
      <c r="K42" s="35"/>
      <c r="L42" s="46"/>
      <c r="M42" s="25"/>
    </row>
    <row r="43" spans="1:13" s="22" customFormat="1" ht="15.75" x14ac:dyDescent="0.2">
      <c r="A43" s="56"/>
      <c r="B43" s="56">
        <v>18010500</v>
      </c>
      <c r="C43" s="20" t="s">
        <v>28</v>
      </c>
      <c r="D43" s="33">
        <v>3000000</v>
      </c>
      <c r="E43" s="33">
        <v>1000000</v>
      </c>
      <c r="F43" s="33">
        <v>1094582.53</v>
      </c>
      <c r="G43" s="29">
        <f t="shared" si="4"/>
        <v>36.486084333333338</v>
      </c>
      <c r="H43" s="29">
        <f t="shared" si="1"/>
        <v>109.458253</v>
      </c>
      <c r="I43" s="35"/>
      <c r="J43" s="35"/>
      <c r="K43" s="35"/>
      <c r="L43" s="46"/>
      <c r="M43" s="25"/>
    </row>
    <row r="44" spans="1:13" s="22" customFormat="1" ht="15.75" x14ac:dyDescent="0.2">
      <c r="A44" s="56"/>
      <c r="B44" s="56">
        <v>18010600</v>
      </c>
      <c r="C44" s="20" t="s">
        <v>29</v>
      </c>
      <c r="D44" s="33">
        <v>5000000</v>
      </c>
      <c r="E44" s="33">
        <v>2400000</v>
      </c>
      <c r="F44" s="33">
        <v>2324130.13</v>
      </c>
      <c r="G44" s="29">
        <f t="shared" si="4"/>
        <v>46.4826026</v>
      </c>
      <c r="H44" s="29">
        <f t="shared" si="1"/>
        <v>96.838755416666672</v>
      </c>
      <c r="I44" s="35"/>
      <c r="J44" s="35"/>
      <c r="K44" s="35"/>
      <c r="L44" s="46"/>
      <c r="M44" s="25"/>
    </row>
    <row r="45" spans="1:13" s="22" customFormat="1" ht="15.75" x14ac:dyDescent="0.2">
      <c r="A45" s="56"/>
      <c r="B45" s="56">
        <v>18010700</v>
      </c>
      <c r="C45" s="20" t="s">
        <v>30</v>
      </c>
      <c r="D45" s="33">
        <v>1000000</v>
      </c>
      <c r="E45" s="33">
        <v>110000</v>
      </c>
      <c r="F45" s="33">
        <v>113081.3</v>
      </c>
      <c r="G45" s="29">
        <f t="shared" si="4"/>
        <v>11.30813</v>
      </c>
      <c r="H45" s="29">
        <f t="shared" si="1"/>
        <v>102.80118181818183</v>
      </c>
      <c r="I45" s="35"/>
      <c r="J45" s="35"/>
      <c r="K45" s="35"/>
      <c r="L45" s="46"/>
      <c r="M45" s="25"/>
    </row>
    <row r="46" spans="1:13" s="22" customFormat="1" ht="15.75" x14ac:dyDescent="0.2">
      <c r="A46" s="56"/>
      <c r="B46" s="56">
        <v>18010900</v>
      </c>
      <c r="C46" s="20" t="s">
        <v>31</v>
      </c>
      <c r="D46" s="33">
        <v>700000</v>
      </c>
      <c r="E46" s="33">
        <v>190000</v>
      </c>
      <c r="F46" s="33">
        <v>427473.85</v>
      </c>
      <c r="G46" s="29">
        <f t="shared" si="4"/>
        <v>61.067692857142852</v>
      </c>
      <c r="H46" s="29" t="s">
        <v>203</v>
      </c>
      <c r="I46" s="35"/>
      <c r="J46" s="35"/>
      <c r="K46" s="35"/>
      <c r="L46" s="46"/>
      <c r="M46" s="25"/>
    </row>
    <row r="47" spans="1:13" s="22" customFormat="1" ht="15.75" x14ac:dyDescent="0.2">
      <c r="A47" s="56"/>
      <c r="B47" s="56">
        <v>18011100</v>
      </c>
      <c r="C47" s="20" t="s">
        <v>32</v>
      </c>
      <c r="D47" s="33">
        <v>25000</v>
      </c>
      <c r="E47" s="33">
        <v>0</v>
      </c>
      <c r="F47" s="33">
        <v>6250</v>
      </c>
      <c r="G47" s="29">
        <f t="shared" si="4"/>
        <v>25</v>
      </c>
      <c r="H47" s="29">
        <f t="shared" si="1"/>
        <v>0</v>
      </c>
      <c r="I47" s="35"/>
      <c r="J47" s="35"/>
      <c r="K47" s="35"/>
      <c r="L47" s="46"/>
      <c r="M47" s="25"/>
    </row>
    <row r="48" spans="1:13" s="6" customFormat="1" ht="15.75" x14ac:dyDescent="0.2">
      <c r="A48" s="27"/>
      <c r="B48" s="27">
        <v>18030000</v>
      </c>
      <c r="C48" s="54" t="s">
        <v>33</v>
      </c>
      <c r="D48" s="28">
        <f>D49+D50</f>
        <v>10900</v>
      </c>
      <c r="E48" s="28">
        <f t="shared" ref="E48:F48" si="11">E49+E50</f>
        <v>7400</v>
      </c>
      <c r="F48" s="28">
        <f t="shared" si="11"/>
        <v>15685</v>
      </c>
      <c r="G48" s="29">
        <f t="shared" si="4"/>
        <v>143.89908256880736</v>
      </c>
      <c r="H48" s="29" t="s">
        <v>188</v>
      </c>
      <c r="I48" s="36"/>
      <c r="J48" s="36"/>
      <c r="K48" s="36"/>
      <c r="L48" s="47"/>
      <c r="M48" s="14"/>
    </row>
    <row r="49" spans="1:13" s="39" customFormat="1" ht="31.5" x14ac:dyDescent="0.2">
      <c r="A49" s="56"/>
      <c r="B49" s="56">
        <v>18030100</v>
      </c>
      <c r="C49" s="20" t="s">
        <v>180</v>
      </c>
      <c r="D49" s="33">
        <v>6900</v>
      </c>
      <c r="E49" s="33">
        <v>4900</v>
      </c>
      <c r="F49" s="33">
        <v>6522.5</v>
      </c>
      <c r="G49" s="29">
        <f t="shared" si="4"/>
        <v>94.528985507246375</v>
      </c>
      <c r="H49" s="29">
        <f t="shared" si="1"/>
        <v>133.11224489795919</v>
      </c>
      <c r="I49" s="37"/>
      <c r="J49" s="37"/>
      <c r="K49" s="37"/>
      <c r="L49" s="48"/>
      <c r="M49" s="38"/>
    </row>
    <row r="50" spans="1:13" s="22" customFormat="1" ht="15.75" x14ac:dyDescent="0.2">
      <c r="A50" s="56"/>
      <c r="B50" s="56">
        <v>18030200</v>
      </c>
      <c r="C50" s="20" t="s">
        <v>34</v>
      </c>
      <c r="D50" s="33">
        <v>4000</v>
      </c>
      <c r="E50" s="33">
        <v>2500</v>
      </c>
      <c r="F50" s="33">
        <v>9162.5</v>
      </c>
      <c r="G50" s="29" t="s">
        <v>205</v>
      </c>
      <c r="H50" s="29" t="s">
        <v>204</v>
      </c>
      <c r="I50" s="35"/>
      <c r="J50" s="35"/>
      <c r="K50" s="35"/>
      <c r="L50" s="46"/>
      <c r="M50" s="25"/>
    </row>
    <row r="51" spans="1:13" s="6" customFormat="1" ht="15.75" x14ac:dyDescent="0.2">
      <c r="A51" s="27"/>
      <c r="B51" s="27">
        <v>18050000</v>
      </c>
      <c r="C51" s="54" t="s">
        <v>35</v>
      </c>
      <c r="D51" s="28">
        <f>D52+D53+D54</f>
        <v>28000000</v>
      </c>
      <c r="E51" s="28">
        <f t="shared" ref="E51:F51" si="12">E52+E53+E54</f>
        <v>12947000</v>
      </c>
      <c r="F51" s="28">
        <f t="shared" si="12"/>
        <v>14392021.65</v>
      </c>
      <c r="G51" s="29">
        <f t="shared" si="4"/>
        <v>51.400077321428569</v>
      </c>
      <c r="H51" s="29">
        <f t="shared" si="1"/>
        <v>111.1610539121032</v>
      </c>
      <c r="I51" s="36"/>
      <c r="J51" s="36"/>
      <c r="K51" s="36"/>
      <c r="L51" s="47"/>
      <c r="M51" s="14"/>
    </row>
    <row r="52" spans="1:13" s="22" customFormat="1" ht="15.75" x14ac:dyDescent="0.2">
      <c r="A52" s="56"/>
      <c r="B52" s="56">
        <v>18050300</v>
      </c>
      <c r="C52" s="20" t="s">
        <v>36</v>
      </c>
      <c r="D52" s="33">
        <v>3000000</v>
      </c>
      <c r="E52" s="33">
        <v>1407000</v>
      </c>
      <c r="F52" s="33">
        <v>1524000.65</v>
      </c>
      <c r="G52" s="29">
        <f t="shared" si="4"/>
        <v>50.800021666666659</v>
      </c>
      <c r="H52" s="29">
        <f t="shared" si="1"/>
        <v>108.31561122956646</v>
      </c>
      <c r="I52" s="35"/>
      <c r="J52" s="35"/>
      <c r="K52" s="35"/>
      <c r="L52" s="46"/>
      <c r="M52" s="25"/>
    </row>
    <row r="53" spans="1:13" s="22" customFormat="1" ht="15.75" x14ac:dyDescent="0.2">
      <c r="A53" s="56"/>
      <c r="B53" s="56">
        <v>18050400</v>
      </c>
      <c r="C53" s="20" t="s">
        <v>37</v>
      </c>
      <c r="D53" s="33">
        <v>23700000</v>
      </c>
      <c r="E53" s="33">
        <v>11200000</v>
      </c>
      <c r="F53" s="33">
        <v>12507511.17</v>
      </c>
      <c r="G53" s="29">
        <f t="shared" si="4"/>
        <v>52.774308734177211</v>
      </c>
      <c r="H53" s="29">
        <f t="shared" si="1"/>
        <v>111.67420687500001</v>
      </c>
      <c r="I53" s="35"/>
      <c r="J53" s="35"/>
      <c r="K53" s="35"/>
      <c r="L53" s="46"/>
      <c r="M53" s="25"/>
    </row>
    <row r="54" spans="1:13" s="22" customFormat="1" ht="78.75" x14ac:dyDescent="0.2">
      <c r="A54" s="56"/>
      <c r="B54" s="56">
        <v>18050500</v>
      </c>
      <c r="C54" s="20" t="s">
        <v>38</v>
      </c>
      <c r="D54" s="33">
        <v>1300000</v>
      </c>
      <c r="E54" s="33">
        <v>340000</v>
      </c>
      <c r="F54" s="33">
        <v>360509.83</v>
      </c>
      <c r="G54" s="29">
        <f t="shared" si="4"/>
        <v>27.731525384615384</v>
      </c>
      <c r="H54" s="29">
        <f t="shared" si="1"/>
        <v>106.03230294117647</v>
      </c>
      <c r="I54" s="35"/>
      <c r="J54" s="35"/>
      <c r="K54" s="35"/>
      <c r="L54" s="46"/>
      <c r="M54" s="25"/>
    </row>
    <row r="55" spans="1:13" s="6" customFormat="1" ht="15.75" x14ac:dyDescent="0.2">
      <c r="A55" s="27"/>
      <c r="B55" s="27">
        <v>19000000</v>
      </c>
      <c r="C55" s="27" t="s">
        <v>70</v>
      </c>
      <c r="D55" s="28"/>
      <c r="E55" s="28"/>
      <c r="F55" s="28"/>
      <c r="G55" s="29"/>
      <c r="H55" s="29"/>
      <c r="I55" s="30">
        <f>I56</f>
        <v>11000</v>
      </c>
      <c r="J55" s="30">
        <f t="shared" ref="J55:K55" si="13">J56</f>
        <v>0</v>
      </c>
      <c r="K55" s="30">
        <f t="shared" si="13"/>
        <v>46096.020000000004</v>
      </c>
      <c r="L55" s="29" t="s">
        <v>206</v>
      </c>
      <c r="M55" s="14"/>
    </row>
    <row r="56" spans="1:13" s="22" customFormat="1" ht="15.75" x14ac:dyDescent="0.2">
      <c r="A56" s="56"/>
      <c r="B56" s="56">
        <v>19010000</v>
      </c>
      <c r="C56" s="56" t="s">
        <v>71</v>
      </c>
      <c r="D56" s="33"/>
      <c r="E56" s="33"/>
      <c r="F56" s="33"/>
      <c r="G56" s="29"/>
      <c r="H56" s="29"/>
      <c r="I56" s="40">
        <f>I57+I58+I59</f>
        <v>11000</v>
      </c>
      <c r="J56" s="40">
        <f t="shared" ref="J56:K56" si="14">J57+J58+J59</f>
        <v>0</v>
      </c>
      <c r="K56" s="40">
        <f t="shared" si="14"/>
        <v>46096.020000000004</v>
      </c>
      <c r="L56" s="34" t="s">
        <v>206</v>
      </c>
      <c r="M56" s="25"/>
    </row>
    <row r="57" spans="1:13" s="22" customFormat="1" ht="78.75" x14ac:dyDescent="0.2">
      <c r="A57" s="56"/>
      <c r="B57" s="56">
        <v>19010100</v>
      </c>
      <c r="C57" s="20" t="s">
        <v>72</v>
      </c>
      <c r="D57" s="33"/>
      <c r="E57" s="33"/>
      <c r="F57" s="33"/>
      <c r="G57" s="29"/>
      <c r="H57" s="29"/>
      <c r="I57" s="40">
        <v>10000</v>
      </c>
      <c r="J57" s="40">
        <v>0</v>
      </c>
      <c r="K57" s="40">
        <v>42293.26</v>
      </c>
      <c r="L57" s="34" t="s">
        <v>206</v>
      </c>
      <c r="M57" s="25"/>
    </row>
    <row r="58" spans="1:13" s="22" customFormat="1" ht="31.5" x14ac:dyDescent="0.2">
      <c r="A58" s="56"/>
      <c r="B58" s="56">
        <v>19010200</v>
      </c>
      <c r="C58" s="20" t="s">
        <v>73</v>
      </c>
      <c r="D58" s="33"/>
      <c r="E58" s="33"/>
      <c r="F58" s="33"/>
      <c r="G58" s="29"/>
      <c r="H58" s="29"/>
      <c r="I58" s="40">
        <v>1000</v>
      </c>
      <c r="J58" s="40">
        <v>0</v>
      </c>
      <c r="K58" s="40">
        <v>3506.04</v>
      </c>
      <c r="L58" s="34">
        <v>0</v>
      </c>
      <c r="M58" s="25"/>
    </row>
    <row r="59" spans="1:13" s="22" customFormat="1" ht="63" x14ac:dyDescent="0.2">
      <c r="A59" s="56"/>
      <c r="B59" s="56">
        <v>19010300</v>
      </c>
      <c r="C59" s="20" t="s">
        <v>74</v>
      </c>
      <c r="D59" s="33"/>
      <c r="E59" s="33"/>
      <c r="F59" s="33"/>
      <c r="G59" s="29"/>
      <c r="H59" s="29"/>
      <c r="I59" s="40">
        <v>0</v>
      </c>
      <c r="J59" s="40">
        <v>0</v>
      </c>
      <c r="K59" s="40">
        <v>296.72000000000003</v>
      </c>
      <c r="L59" s="34">
        <v>0</v>
      </c>
      <c r="M59" s="25"/>
    </row>
    <row r="60" spans="1:13" s="6" customFormat="1" ht="15.75" x14ac:dyDescent="0.2">
      <c r="A60" s="27"/>
      <c r="B60" s="27">
        <v>20000000</v>
      </c>
      <c r="C60" s="54" t="s">
        <v>39</v>
      </c>
      <c r="D60" s="28">
        <f>D61+D66+D78</f>
        <v>4494100</v>
      </c>
      <c r="E60" s="28">
        <f>E61+E66+E78</f>
        <v>2163700</v>
      </c>
      <c r="F60" s="28">
        <f>F61+F66+F78</f>
        <v>2484202.77</v>
      </c>
      <c r="G60" s="29">
        <f t="shared" si="4"/>
        <v>55.276980263011502</v>
      </c>
      <c r="H60" s="29">
        <f t="shared" si="1"/>
        <v>114.81271756713039</v>
      </c>
      <c r="I60" s="30">
        <f>I61+I66+I78+I83</f>
        <v>4240000</v>
      </c>
      <c r="J60" s="30">
        <f t="shared" ref="J60:K60" si="15">J61+J66+J78+J83</f>
        <v>702500</v>
      </c>
      <c r="K60" s="30">
        <f t="shared" si="15"/>
        <v>1180114.33</v>
      </c>
      <c r="L60" s="29">
        <f t="shared" ref="L60" si="16">+K60/I60*100</f>
        <v>27.832885141509433</v>
      </c>
      <c r="M60" s="14"/>
    </row>
    <row r="61" spans="1:13" s="6" customFormat="1" ht="31.5" x14ac:dyDescent="0.2">
      <c r="A61" s="27"/>
      <c r="B61" s="27">
        <v>21000000</v>
      </c>
      <c r="C61" s="54" t="s">
        <v>40</v>
      </c>
      <c r="D61" s="28">
        <f>D62</f>
        <v>190900</v>
      </c>
      <c r="E61" s="28">
        <f t="shared" ref="E61:F61" si="17">E62</f>
        <v>87000</v>
      </c>
      <c r="F61" s="28">
        <f t="shared" si="17"/>
        <v>22525</v>
      </c>
      <c r="G61" s="29">
        <f t="shared" si="4"/>
        <v>11.79937139863803</v>
      </c>
      <c r="H61" s="29">
        <f t="shared" si="1"/>
        <v>25.890804597701152</v>
      </c>
      <c r="I61" s="30">
        <f>I65</f>
        <v>0</v>
      </c>
      <c r="J61" s="30">
        <f t="shared" ref="J61:K61" si="18">J65</f>
        <v>0</v>
      </c>
      <c r="K61" s="30">
        <f t="shared" si="18"/>
        <v>51665.25</v>
      </c>
      <c r="L61" s="29">
        <v>0</v>
      </c>
      <c r="M61" s="14"/>
    </row>
    <row r="62" spans="1:13" s="22" customFormat="1" ht="15.75" x14ac:dyDescent="0.2">
      <c r="A62" s="56"/>
      <c r="B62" s="56">
        <v>21080000</v>
      </c>
      <c r="C62" s="20" t="s">
        <v>41</v>
      </c>
      <c r="D62" s="33">
        <f>D63+D64</f>
        <v>190900</v>
      </c>
      <c r="E62" s="33">
        <f t="shared" ref="E62:F62" si="19">E63+E64</f>
        <v>87000</v>
      </c>
      <c r="F62" s="33">
        <f t="shared" si="19"/>
        <v>22525</v>
      </c>
      <c r="G62" s="29">
        <f t="shared" si="4"/>
        <v>11.79937139863803</v>
      </c>
      <c r="H62" s="29">
        <f t="shared" si="1"/>
        <v>25.890804597701152</v>
      </c>
      <c r="I62" s="40"/>
      <c r="J62" s="40"/>
      <c r="K62" s="40"/>
      <c r="L62" s="29"/>
      <c r="M62" s="25"/>
    </row>
    <row r="63" spans="1:13" s="22" customFormat="1" ht="15.75" x14ac:dyDescent="0.2">
      <c r="A63" s="56"/>
      <c r="B63" s="56">
        <v>21081100</v>
      </c>
      <c r="C63" s="20" t="s">
        <v>42</v>
      </c>
      <c r="D63" s="33">
        <v>170000</v>
      </c>
      <c r="E63" s="33">
        <v>78000</v>
      </c>
      <c r="F63" s="33">
        <v>15725</v>
      </c>
      <c r="G63" s="29">
        <f t="shared" si="4"/>
        <v>9.25</v>
      </c>
      <c r="H63" s="29">
        <f t="shared" si="1"/>
        <v>20.160256410256412</v>
      </c>
      <c r="I63" s="40"/>
      <c r="J63" s="40"/>
      <c r="K63" s="40"/>
      <c r="L63" s="29"/>
      <c r="M63" s="25"/>
    </row>
    <row r="64" spans="1:13" s="22" customFormat="1" ht="47.25" x14ac:dyDescent="0.2">
      <c r="A64" s="56"/>
      <c r="B64" s="56">
        <v>21081500</v>
      </c>
      <c r="C64" s="20" t="s">
        <v>43</v>
      </c>
      <c r="D64" s="33">
        <v>20900</v>
      </c>
      <c r="E64" s="33">
        <v>9000</v>
      </c>
      <c r="F64" s="33">
        <v>6800</v>
      </c>
      <c r="G64" s="29">
        <f t="shared" si="4"/>
        <v>32.535885167464116</v>
      </c>
      <c r="H64" s="29">
        <f t="shared" si="1"/>
        <v>75.555555555555557</v>
      </c>
      <c r="I64" s="40"/>
      <c r="J64" s="40"/>
      <c r="K64" s="40"/>
      <c r="L64" s="29"/>
      <c r="M64" s="25"/>
    </row>
    <row r="65" spans="1:13" s="22" customFormat="1" ht="47.25" x14ac:dyDescent="0.2">
      <c r="A65" s="56"/>
      <c r="B65" s="56">
        <v>21110000</v>
      </c>
      <c r="C65" s="20" t="s">
        <v>207</v>
      </c>
      <c r="D65" s="33"/>
      <c r="E65" s="33"/>
      <c r="F65" s="33"/>
      <c r="G65" s="29"/>
      <c r="H65" s="29"/>
      <c r="I65" s="40">
        <v>0</v>
      </c>
      <c r="J65" s="40"/>
      <c r="K65" s="40">
        <v>51665.25</v>
      </c>
      <c r="L65" s="29">
        <v>0</v>
      </c>
      <c r="M65" s="55"/>
    </row>
    <row r="66" spans="1:13" s="6" customFormat="1" ht="31.5" x14ac:dyDescent="0.2">
      <c r="A66" s="27"/>
      <c r="B66" s="27">
        <v>22000000</v>
      </c>
      <c r="C66" s="54" t="s">
        <v>44</v>
      </c>
      <c r="D66" s="28">
        <f>D67+D72+D74+D77</f>
        <v>4167200</v>
      </c>
      <c r="E66" s="28">
        <f t="shared" ref="E66:F66" si="20">E67+E72+E74+E77</f>
        <v>2008700</v>
      </c>
      <c r="F66" s="28">
        <f t="shared" si="20"/>
        <v>2410381.9</v>
      </c>
      <c r="G66" s="29">
        <f t="shared" si="4"/>
        <v>57.84176185448262</v>
      </c>
      <c r="H66" s="29">
        <f t="shared" si="1"/>
        <v>119.99710758201823</v>
      </c>
      <c r="I66" s="36"/>
      <c r="J66" s="36"/>
      <c r="K66" s="36"/>
      <c r="L66" s="29"/>
      <c r="M66" s="14"/>
    </row>
    <row r="67" spans="1:13" s="6" customFormat="1" ht="15.75" x14ac:dyDescent="0.2">
      <c r="A67" s="27"/>
      <c r="B67" s="27">
        <v>22010000</v>
      </c>
      <c r="C67" s="54" t="s">
        <v>45</v>
      </c>
      <c r="D67" s="28">
        <f>D68+D69+D70+D71</f>
        <v>2520000</v>
      </c>
      <c r="E67" s="28">
        <f t="shared" ref="E67:F67" si="21">E68+E69+E70+E71</f>
        <v>1240000</v>
      </c>
      <c r="F67" s="28">
        <f t="shared" si="21"/>
        <v>1705241.8499999999</v>
      </c>
      <c r="G67" s="29">
        <f t="shared" si="4"/>
        <v>67.668327380952377</v>
      </c>
      <c r="H67" s="29">
        <f t="shared" si="1"/>
        <v>137.51950403225806</v>
      </c>
      <c r="I67" s="36"/>
      <c r="J67" s="36"/>
      <c r="K67" s="36"/>
      <c r="L67" s="29"/>
      <c r="M67" s="14"/>
    </row>
    <row r="68" spans="1:13" s="22" customFormat="1" ht="47.25" x14ac:dyDescent="0.2">
      <c r="A68" s="56"/>
      <c r="B68" s="56">
        <v>22010300</v>
      </c>
      <c r="C68" s="20" t="s">
        <v>46</v>
      </c>
      <c r="D68" s="33">
        <v>50000</v>
      </c>
      <c r="E68" s="33">
        <v>22000</v>
      </c>
      <c r="F68" s="33">
        <v>7200</v>
      </c>
      <c r="G68" s="29">
        <f t="shared" si="4"/>
        <v>14.399999999999999</v>
      </c>
      <c r="H68" s="29">
        <f t="shared" si="1"/>
        <v>32.727272727272727</v>
      </c>
      <c r="I68" s="35"/>
      <c r="J68" s="35"/>
      <c r="K68" s="35"/>
      <c r="L68" s="29"/>
      <c r="M68" s="25"/>
    </row>
    <row r="69" spans="1:13" s="22" customFormat="1" ht="15.75" x14ac:dyDescent="0.2">
      <c r="A69" s="56"/>
      <c r="B69" s="56">
        <v>22012500</v>
      </c>
      <c r="C69" s="20" t="s">
        <v>47</v>
      </c>
      <c r="D69" s="33">
        <v>1940000</v>
      </c>
      <c r="E69" s="33">
        <v>960000</v>
      </c>
      <c r="F69" s="33">
        <v>1546600.69</v>
      </c>
      <c r="G69" s="29">
        <f t="shared" si="4"/>
        <v>79.721685051546388</v>
      </c>
      <c r="H69" s="29">
        <f t="shared" si="1"/>
        <v>161.10423854166666</v>
      </c>
      <c r="I69" s="35"/>
      <c r="J69" s="35"/>
      <c r="K69" s="35"/>
      <c r="L69" s="29"/>
      <c r="M69" s="25"/>
    </row>
    <row r="70" spans="1:13" s="22" customFormat="1" ht="31.5" x14ac:dyDescent="0.2">
      <c r="A70" s="56"/>
      <c r="B70" s="56">
        <v>22012600</v>
      </c>
      <c r="C70" s="20" t="s">
        <v>48</v>
      </c>
      <c r="D70" s="33">
        <v>520000</v>
      </c>
      <c r="E70" s="33">
        <v>258000</v>
      </c>
      <c r="F70" s="33">
        <v>151441.16</v>
      </c>
      <c r="G70" s="29">
        <f t="shared" si="4"/>
        <v>29.1233</v>
      </c>
      <c r="H70" s="29">
        <f t="shared" si="1"/>
        <v>58.698124031007751</v>
      </c>
      <c r="I70" s="35"/>
      <c r="J70" s="35"/>
      <c r="K70" s="35"/>
      <c r="L70" s="29"/>
      <c r="M70" s="25"/>
    </row>
    <row r="71" spans="1:13" s="22" customFormat="1" ht="85.5" customHeight="1" x14ac:dyDescent="0.2">
      <c r="A71" s="56"/>
      <c r="B71" s="56">
        <v>22012900</v>
      </c>
      <c r="C71" s="20" t="s">
        <v>183</v>
      </c>
      <c r="D71" s="33">
        <v>10000</v>
      </c>
      <c r="E71" s="33">
        <v>0</v>
      </c>
      <c r="F71" s="33">
        <v>0</v>
      </c>
      <c r="G71" s="29">
        <f t="shared" si="4"/>
        <v>0</v>
      </c>
      <c r="H71" s="29">
        <f t="shared" si="1"/>
        <v>0</v>
      </c>
      <c r="I71" s="35"/>
      <c r="J71" s="35"/>
      <c r="K71" s="35"/>
      <c r="L71" s="29"/>
      <c r="M71" s="53"/>
    </row>
    <row r="72" spans="1:13" s="6" customFormat="1" ht="47.25" x14ac:dyDescent="0.2">
      <c r="A72" s="27"/>
      <c r="B72" s="27">
        <v>22080000</v>
      </c>
      <c r="C72" s="54" t="s">
        <v>49</v>
      </c>
      <c r="D72" s="28">
        <f>D73</f>
        <v>1480000</v>
      </c>
      <c r="E72" s="28">
        <f t="shared" ref="E72:F72" si="22">E73</f>
        <v>690000</v>
      </c>
      <c r="F72" s="28">
        <f t="shared" si="22"/>
        <v>677983.37</v>
      </c>
      <c r="G72" s="29">
        <f t="shared" si="4"/>
        <v>45.809687162162163</v>
      </c>
      <c r="H72" s="29">
        <f t="shared" si="1"/>
        <v>98.258459420289853</v>
      </c>
      <c r="I72" s="36"/>
      <c r="J72" s="36"/>
      <c r="K72" s="36"/>
      <c r="L72" s="29"/>
      <c r="M72" s="14"/>
    </row>
    <row r="73" spans="1:13" s="22" customFormat="1" ht="47.25" x14ac:dyDescent="0.2">
      <c r="A73" s="56"/>
      <c r="B73" s="56">
        <v>22080400</v>
      </c>
      <c r="C73" s="20" t="s">
        <v>50</v>
      </c>
      <c r="D73" s="33">
        <v>1480000</v>
      </c>
      <c r="E73" s="33">
        <v>690000</v>
      </c>
      <c r="F73" s="33">
        <v>677983.37</v>
      </c>
      <c r="G73" s="29">
        <f t="shared" si="4"/>
        <v>45.809687162162163</v>
      </c>
      <c r="H73" s="29">
        <f t="shared" si="1"/>
        <v>98.258459420289853</v>
      </c>
      <c r="I73" s="35"/>
      <c r="J73" s="35"/>
      <c r="K73" s="35"/>
      <c r="L73" s="29"/>
      <c r="M73" s="25"/>
    </row>
    <row r="74" spans="1:13" s="6" customFormat="1" ht="15.75" x14ac:dyDescent="0.2">
      <c r="A74" s="27"/>
      <c r="B74" s="27">
        <v>22090000</v>
      </c>
      <c r="C74" s="54" t="s">
        <v>51</v>
      </c>
      <c r="D74" s="28">
        <f>D75+D76</f>
        <v>166600</v>
      </c>
      <c r="E74" s="28">
        <f t="shared" ref="E74:F74" si="23">E75+E76</f>
        <v>78600</v>
      </c>
      <c r="F74" s="28">
        <f t="shared" si="23"/>
        <v>27156.68</v>
      </c>
      <c r="G74" s="29">
        <f t="shared" si="4"/>
        <v>16.300528211284515</v>
      </c>
      <c r="H74" s="29">
        <f t="shared" si="1"/>
        <v>34.550483460559796</v>
      </c>
      <c r="I74" s="36"/>
      <c r="J74" s="36"/>
      <c r="K74" s="36"/>
      <c r="L74" s="29"/>
      <c r="M74" s="14"/>
    </row>
    <row r="75" spans="1:13" s="22" customFormat="1" ht="59.25" customHeight="1" x14ac:dyDescent="0.2">
      <c r="A75" s="56"/>
      <c r="B75" s="56">
        <v>22090100</v>
      </c>
      <c r="C75" s="20" t="s">
        <v>52</v>
      </c>
      <c r="D75" s="33">
        <v>146600</v>
      </c>
      <c r="E75" s="33">
        <v>68600</v>
      </c>
      <c r="F75" s="33">
        <v>19897.68</v>
      </c>
      <c r="G75" s="29">
        <f t="shared" si="4"/>
        <v>13.572769440654845</v>
      </c>
      <c r="H75" s="29">
        <f t="shared" si="1"/>
        <v>29.005364431486878</v>
      </c>
      <c r="I75" s="35"/>
      <c r="J75" s="35"/>
      <c r="K75" s="35"/>
      <c r="L75" s="29"/>
      <c r="M75" s="25"/>
    </row>
    <row r="76" spans="1:13" s="22" customFormat="1" ht="54" customHeight="1" x14ac:dyDescent="0.2">
      <c r="A76" s="56"/>
      <c r="B76" s="56">
        <v>22090400</v>
      </c>
      <c r="C76" s="20" t="s">
        <v>53</v>
      </c>
      <c r="D76" s="33">
        <v>20000</v>
      </c>
      <c r="E76" s="33">
        <v>10000</v>
      </c>
      <c r="F76" s="33">
        <v>7259</v>
      </c>
      <c r="G76" s="29">
        <f t="shared" ref="G76:G111" si="24">+F76/D76*100</f>
        <v>36.295000000000002</v>
      </c>
      <c r="H76" s="29">
        <f t="shared" ref="H76:H111" si="25">IF(E76=0,0,F76/E76*100)</f>
        <v>72.59</v>
      </c>
      <c r="I76" s="35"/>
      <c r="J76" s="35"/>
      <c r="K76" s="35"/>
      <c r="L76" s="29"/>
      <c r="M76" s="25"/>
    </row>
    <row r="77" spans="1:13" s="6" customFormat="1" ht="54" customHeight="1" x14ac:dyDescent="0.2">
      <c r="A77" s="27"/>
      <c r="B77" s="54">
        <v>22130000</v>
      </c>
      <c r="C77" s="54" t="s">
        <v>202</v>
      </c>
      <c r="D77" s="28">
        <v>600</v>
      </c>
      <c r="E77" s="28">
        <v>100</v>
      </c>
      <c r="F77" s="28">
        <v>0</v>
      </c>
      <c r="G77" s="29">
        <f t="shared" si="24"/>
        <v>0</v>
      </c>
      <c r="H77" s="29">
        <f t="shared" si="25"/>
        <v>0</v>
      </c>
      <c r="I77" s="36"/>
      <c r="J77" s="36"/>
      <c r="K77" s="36"/>
      <c r="L77" s="29"/>
      <c r="M77" s="58"/>
    </row>
    <row r="78" spans="1:13" s="6" customFormat="1" ht="15.75" x14ac:dyDescent="0.2">
      <c r="A78" s="27"/>
      <c r="B78" s="27">
        <v>24000000</v>
      </c>
      <c r="C78" s="54" t="s">
        <v>54</v>
      </c>
      <c r="D78" s="28">
        <f>+D79</f>
        <v>136000</v>
      </c>
      <c r="E78" s="28">
        <f t="shared" ref="E78:F78" si="26">+E79</f>
        <v>68000</v>
      </c>
      <c r="F78" s="28">
        <f t="shared" si="26"/>
        <v>51295.87</v>
      </c>
      <c r="G78" s="29">
        <f t="shared" si="24"/>
        <v>37.717551470588241</v>
      </c>
      <c r="H78" s="29">
        <f t="shared" si="25"/>
        <v>75.435102941176481</v>
      </c>
      <c r="I78" s="30">
        <f>I79</f>
        <v>0</v>
      </c>
      <c r="J78" s="30">
        <f t="shared" ref="J78:K78" si="27">J79</f>
        <v>0</v>
      </c>
      <c r="K78" s="30">
        <f t="shared" si="27"/>
        <v>40919.19</v>
      </c>
      <c r="L78" s="29">
        <v>0</v>
      </c>
      <c r="M78" s="14"/>
    </row>
    <row r="79" spans="1:13" s="22" customFormat="1" ht="15.75" x14ac:dyDescent="0.2">
      <c r="A79" s="56"/>
      <c r="B79" s="56">
        <v>24060000</v>
      </c>
      <c r="C79" s="20" t="s">
        <v>41</v>
      </c>
      <c r="D79" s="33">
        <f>D80+D81+D82</f>
        <v>136000</v>
      </c>
      <c r="E79" s="33">
        <f t="shared" ref="E79:F79" si="28">E80+E81+E82</f>
        <v>68000</v>
      </c>
      <c r="F79" s="33">
        <f t="shared" si="28"/>
        <v>51295.87</v>
      </c>
      <c r="G79" s="29">
        <f t="shared" si="24"/>
        <v>37.717551470588241</v>
      </c>
      <c r="H79" s="29">
        <f t="shared" si="25"/>
        <v>75.435102941176481</v>
      </c>
      <c r="I79" s="40">
        <f>I81</f>
        <v>0</v>
      </c>
      <c r="J79" s="40">
        <f t="shared" ref="J79:K79" si="29">J81</f>
        <v>0</v>
      </c>
      <c r="K79" s="40">
        <f t="shared" si="29"/>
        <v>40919.19</v>
      </c>
      <c r="L79" s="29">
        <v>0</v>
      </c>
      <c r="M79" s="25"/>
    </row>
    <row r="80" spans="1:13" s="22" customFormat="1" ht="15.75" x14ac:dyDescent="0.2">
      <c r="A80" s="56"/>
      <c r="B80" s="56">
        <v>24060300</v>
      </c>
      <c r="C80" s="20" t="s">
        <v>41</v>
      </c>
      <c r="D80" s="33">
        <v>100000</v>
      </c>
      <c r="E80" s="33">
        <v>50000</v>
      </c>
      <c r="F80" s="33">
        <v>51295.87</v>
      </c>
      <c r="G80" s="29">
        <f t="shared" si="24"/>
        <v>51.295870000000001</v>
      </c>
      <c r="H80" s="29">
        <f t="shared" si="25"/>
        <v>102.59174</v>
      </c>
      <c r="I80" s="40"/>
      <c r="J80" s="40"/>
      <c r="K80" s="40"/>
      <c r="L80" s="29"/>
      <c r="M80" s="25"/>
    </row>
    <row r="81" spans="1:13" s="22" customFormat="1" ht="63" x14ac:dyDescent="0.2">
      <c r="A81" s="56"/>
      <c r="B81" s="56">
        <v>24062100</v>
      </c>
      <c r="C81" s="20" t="s">
        <v>75</v>
      </c>
      <c r="D81" s="33"/>
      <c r="E81" s="33"/>
      <c r="F81" s="33"/>
      <c r="G81" s="29"/>
      <c r="H81" s="29"/>
      <c r="I81" s="40">
        <v>0</v>
      </c>
      <c r="J81" s="40"/>
      <c r="K81" s="40">
        <v>40919.19</v>
      </c>
      <c r="L81" s="29">
        <v>0</v>
      </c>
      <c r="M81" s="25"/>
    </row>
    <row r="82" spans="1:13" s="22" customFormat="1" ht="58.5" customHeight="1" x14ac:dyDescent="0.2">
      <c r="A82" s="56"/>
      <c r="B82" s="56">
        <v>24062200</v>
      </c>
      <c r="C82" s="20" t="s">
        <v>184</v>
      </c>
      <c r="D82" s="33">
        <v>36000</v>
      </c>
      <c r="E82" s="33">
        <v>18000</v>
      </c>
      <c r="F82" s="33">
        <v>0</v>
      </c>
      <c r="G82" s="29">
        <f t="shared" si="24"/>
        <v>0</v>
      </c>
      <c r="H82" s="29">
        <f t="shared" si="25"/>
        <v>0</v>
      </c>
      <c r="I82" s="40"/>
      <c r="J82" s="40"/>
      <c r="K82" s="40"/>
      <c r="L82" s="29"/>
      <c r="M82" s="53"/>
    </row>
    <row r="83" spans="1:13" s="31" customFormat="1" ht="15.75" x14ac:dyDescent="0.2">
      <c r="A83" s="27"/>
      <c r="B83" s="27">
        <v>25000000</v>
      </c>
      <c r="C83" s="54" t="s">
        <v>76</v>
      </c>
      <c r="D83" s="28"/>
      <c r="E83" s="28"/>
      <c r="F83" s="28"/>
      <c r="G83" s="29"/>
      <c r="H83" s="29"/>
      <c r="I83" s="28">
        <f>I84+I88</f>
        <v>4240000</v>
      </c>
      <c r="J83" s="28">
        <f t="shared" ref="J83:K83" si="30">J84+J88</f>
        <v>702500</v>
      </c>
      <c r="K83" s="28">
        <f t="shared" si="30"/>
        <v>1087529.8900000001</v>
      </c>
      <c r="L83" s="29">
        <f>+K83/I83*100</f>
        <v>25.649289858490569</v>
      </c>
      <c r="M83" s="27"/>
    </row>
    <row r="84" spans="1:13" s="24" customFormat="1" ht="38.25" customHeight="1" x14ac:dyDescent="0.2">
      <c r="A84" s="56"/>
      <c r="B84" s="56">
        <v>25010000</v>
      </c>
      <c r="C84" s="20" t="s">
        <v>77</v>
      </c>
      <c r="D84" s="33"/>
      <c r="E84" s="33"/>
      <c r="F84" s="33"/>
      <c r="G84" s="29"/>
      <c r="H84" s="29"/>
      <c r="I84" s="33">
        <f>I85+I86+I87</f>
        <v>4240000</v>
      </c>
      <c r="J84" s="33">
        <f t="shared" ref="J84:K84" si="31">J85+J86+J87</f>
        <v>702500</v>
      </c>
      <c r="K84" s="33">
        <f t="shared" si="31"/>
        <v>923659.29</v>
      </c>
      <c r="L84" s="34">
        <f>+K84/I84*100</f>
        <v>21.784417216981133</v>
      </c>
      <c r="M84" s="32"/>
    </row>
    <row r="85" spans="1:13" s="24" customFormat="1" ht="30" customHeight="1" x14ac:dyDescent="0.2">
      <c r="A85" s="56"/>
      <c r="B85" s="56">
        <v>25010100</v>
      </c>
      <c r="C85" s="20" t="s">
        <v>78</v>
      </c>
      <c r="D85" s="33"/>
      <c r="E85" s="33"/>
      <c r="F85" s="33"/>
      <c r="G85" s="29"/>
      <c r="H85" s="29"/>
      <c r="I85" s="33">
        <v>4235000</v>
      </c>
      <c r="J85" s="33">
        <v>702500</v>
      </c>
      <c r="K85" s="33">
        <v>908499.29</v>
      </c>
      <c r="L85" s="34">
        <f>+K85/I85*100</f>
        <v>21.452167414403778</v>
      </c>
      <c r="M85" s="32"/>
    </row>
    <row r="86" spans="1:13" s="24" customFormat="1" ht="51" customHeight="1" x14ac:dyDescent="0.2">
      <c r="A86" s="56"/>
      <c r="B86" s="56">
        <v>25010300</v>
      </c>
      <c r="C86" s="20" t="s">
        <v>79</v>
      </c>
      <c r="D86" s="33"/>
      <c r="E86" s="33"/>
      <c r="F86" s="33"/>
      <c r="G86" s="29"/>
      <c r="H86" s="29"/>
      <c r="I86" s="33">
        <v>0</v>
      </c>
      <c r="J86" s="33">
        <v>0</v>
      </c>
      <c r="K86" s="33">
        <v>15160</v>
      </c>
      <c r="L86" s="34">
        <v>0</v>
      </c>
      <c r="M86" s="32"/>
    </row>
    <row r="87" spans="1:13" s="24" customFormat="1" ht="57.75" customHeight="1" x14ac:dyDescent="0.2">
      <c r="A87" s="56"/>
      <c r="B87" s="56">
        <v>25010400</v>
      </c>
      <c r="C87" s="20" t="s">
        <v>186</v>
      </c>
      <c r="D87" s="33"/>
      <c r="E87" s="33"/>
      <c r="F87" s="33"/>
      <c r="G87" s="29"/>
      <c r="H87" s="29"/>
      <c r="I87" s="33">
        <v>5000</v>
      </c>
      <c r="J87" s="33"/>
      <c r="K87" s="33">
        <v>0</v>
      </c>
      <c r="L87" s="34">
        <v>0</v>
      </c>
      <c r="M87" s="52"/>
    </row>
    <row r="88" spans="1:13" s="24" customFormat="1" ht="36.75" customHeight="1" x14ac:dyDescent="0.2">
      <c r="A88" s="56"/>
      <c r="B88" s="56">
        <v>25020000</v>
      </c>
      <c r="C88" s="20" t="s">
        <v>80</v>
      </c>
      <c r="D88" s="33"/>
      <c r="E88" s="33"/>
      <c r="F88" s="33"/>
      <c r="G88" s="29"/>
      <c r="H88" s="29"/>
      <c r="I88" s="33">
        <v>0</v>
      </c>
      <c r="J88" s="33">
        <v>0</v>
      </c>
      <c r="K88" s="33">
        <v>163870.6</v>
      </c>
      <c r="L88" s="34">
        <v>0</v>
      </c>
      <c r="M88" s="32"/>
    </row>
    <row r="89" spans="1:13" s="24" customFormat="1" ht="15.75" x14ac:dyDescent="0.2">
      <c r="A89" s="56"/>
      <c r="B89" s="56">
        <v>25020100</v>
      </c>
      <c r="C89" s="20" t="s">
        <v>81</v>
      </c>
      <c r="D89" s="33"/>
      <c r="E89" s="33"/>
      <c r="F89" s="33"/>
      <c r="G89" s="29"/>
      <c r="H89" s="29"/>
      <c r="I89" s="33">
        <v>0</v>
      </c>
      <c r="J89" s="33">
        <v>0</v>
      </c>
      <c r="K89" s="33">
        <v>163870.6</v>
      </c>
      <c r="L89" s="34">
        <v>0</v>
      </c>
      <c r="M89" s="32"/>
    </row>
    <row r="90" spans="1:13" s="31" customFormat="1" ht="15.75" x14ac:dyDescent="0.2">
      <c r="A90" s="27"/>
      <c r="B90" s="27">
        <v>30000000</v>
      </c>
      <c r="C90" s="54" t="s">
        <v>82</v>
      </c>
      <c r="D90" s="28"/>
      <c r="E90" s="28"/>
      <c r="F90" s="28">
        <v>500</v>
      </c>
      <c r="G90" s="29">
        <v>0</v>
      </c>
      <c r="H90" s="29">
        <f t="shared" si="25"/>
        <v>0</v>
      </c>
      <c r="I90" s="28">
        <f>I94</f>
        <v>2000000</v>
      </c>
      <c r="J90" s="28">
        <f t="shared" ref="J90:K90" si="32">J94</f>
        <v>0</v>
      </c>
      <c r="K90" s="28">
        <f t="shared" si="32"/>
        <v>0</v>
      </c>
      <c r="L90" s="29">
        <f>+K90/I90*100</f>
        <v>0</v>
      </c>
      <c r="M90" s="27"/>
    </row>
    <row r="91" spans="1:13" s="24" customFormat="1" ht="15.75" x14ac:dyDescent="0.2">
      <c r="A91" s="56"/>
      <c r="B91" s="56">
        <v>31000000</v>
      </c>
      <c r="C91" s="20" t="s">
        <v>83</v>
      </c>
      <c r="D91" s="33"/>
      <c r="E91" s="33"/>
      <c r="F91" s="33">
        <v>500</v>
      </c>
      <c r="G91" s="29">
        <v>0</v>
      </c>
      <c r="H91" s="29">
        <f t="shared" si="25"/>
        <v>0</v>
      </c>
      <c r="I91" s="33"/>
      <c r="J91" s="33"/>
      <c r="K91" s="33"/>
      <c r="L91" s="29"/>
      <c r="M91" s="32"/>
    </row>
    <row r="92" spans="1:13" s="24" customFormat="1" ht="78.75" x14ac:dyDescent="0.2">
      <c r="A92" s="56"/>
      <c r="B92" s="56">
        <v>31010000</v>
      </c>
      <c r="C92" s="20" t="s">
        <v>182</v>
      </c>
      <c r="D92" s="33"/>
      <c r="E92" s="33"/>
      <c r="F92" s="33">
        <v>500</v>
      </c>
      <c r="G92" s="29">
        <v>0</v>
      </c>
      <c r="H92" s="29">
        <f t="shared" si="25"/>
        <v>0</v>
      </c>
      <c r="I92" s="33"/>
      <c r="J92" s="33"/>
      <c r="K92" s="33"/>
      <c r="L92" s="34"/>
      <c r="M92" s="50"/>
    </row>
    <row r="93" spans="1:13" s="24" customFormat="1" ht="78.75" x14ac:dyDescent="0.2">
      <c r="A93" s="56"/>
      <c r="B93" s="56">
        <v>31010200</v>
      </c>
      <c r="C93" s="20" t="s">
        <v>181</v>
      </c>
      <c r="D93" s="33"/>
      <c r="E93" s="33"/>
      <c r="F93" s="33">
        <v>500</v>
      </c>
      <c r="G93" s="29">
        <v>0</v>
      </c>
      <c r="H93" s="29">
        <f t="shared" si="25"/>
        <v>0</v>
      </c>
      <c r="I93" s="33"/>
      <c r="J93" s="33"/>
      <c r="K93" s="33"/>
      <c r="L93" s="34"/>
      <c r="M93" s="50"/>
    </row>
    <row r="94" spans="1:13" s="24" customFormat="1" ht="28.5" customHeight="1" x14ac:dyDescent="0.2">
      <c r="A94" s="56"/>
      <c r="B94" s="56">
        <v>33000000</v>
      </c>
      <c r="C94" s="20" t="s">
        <v>84</v>
      </c>
      <c r="D94" s="33"/>
      <c r="E94" s="33"/>
      <c r="F94" s="33"/>
      <c r="G94" s="29"/>
      <c r="H94" s="29"/>
      <c r="I94" s="33">
        <f>I95</f>
        <v>2000000</v>
      </c>
      <c r="J94" s="33">
        <f t="shared" ref="J94:K94" si="33">J95</f>
        <v>0</v>
      </c>
      <c r="K94" s="33">
        <f t="shared" si="33"/>
        <v>0</v>
      </c>
      <c r="L94" s="34">
        <f>+K94/I94*100</f>
        <v>0</v>
      </c>
      <c r="M94" s="32"/>
    </row>
    <row r="95" spans="1:13" s="24" customFormat="1" ht="15.75" x14ac:dyDescent="0.2">
      <c r="A95" s="56"/>
      <c r="B95" s="56">
        <v>33010000</v>
      </c>
      <c r="C95" s="20" t="s">
        <v>85</v>
      </c>
      <c r="D95" s="33"/>
      <c r="E95" s="33"/>
      <c r="F95" s="33"/>
      <c r="G95" s="29"/>
      <c r="H95" s="29"/>
      <c r="I95" s="33">
        <f>I96</f>
        <v>2000000</v>
      </c>
      <c r="J95" s="33">
        <f t="shared" ref="J95:K95" si="34">J96</f>
        <v>0</v>
      </c>
      <c r="K95" s="33">
        <f t="shared" si="34"/>
        <v>0</v>
      </c>
      <c r="L95" s="34">
        <f>+K95/I95*100</f>
        <v>0</v>
      </c>
      <c r="M95" s="32"/>
    </row>
    <row r="96" spans="1:13" s="24" customFormat="1" ht="85.5" customHeight="1" x14ac:dyDescent="0.2">
      <c r="A96" s="56"/>
      <c r="B96" s="56">
        <v>33010100</v>
      </c>
      <c r="C96" s="20" t="s">
        <v>86</v>
      </c>
      <c r="D96" s="33"/>
      <c r="E96" s="33"/>
      <c r="F96" s="33"/>
      <c r="G96" s="29"/>
      <c r="H96" s="29"/>
      <c r="I96" s="33">
        <v>2000000</v>
      </c>
      <c r="J96" s="33">
        <v>0</v>
      </c>
      <c r="K96" s="33">
        <v>0</v>
      </c>
      <c r="L96" s="34">
        <f>+K96/I96*100</f>
        <v>0</v>
      </c>
      <c r="M96" s="32"/>
    </row>
    <row r="97" spans="1:13" s="6" customFormat="1" ht="15.75" x14ac:dyDescent="0.2">
      <c r="A97" s="27"/>
      <c r="B97" s="27">
        <v>40000000</v>
      </c>
      <c r="C97" s="54" t="s">
        <v>55</v>
      </c>
      <c r="D97" s="28">
        <f>+D98</f>
        <v>132883600</v>
      </c>
      <c r="E97" s="28">
        <f t="shared" ref="E97:F97" si="35">+E98</f>
        <v>82269655</v>
      </c>
      <c r="F97" s="28">
        <f t="shared" si="35"/>
        <v>81850455</v>
      </c>
      <c r="G97" s="29">
        <f t="shared" si="24"/>
        <v>61.595603219659914</v>
      </c>
      <c r="H97" s="29">
        <f t="shared" si="25"/>
        <v>99.490456110457743</v>
      </c>
      <c r="I97" s="30">
        <f>I108</f>
        <v>4500000</v>
      </c>
      <c r="J97" s="30">
        <f t="shared" ref="J97:L97" si="36">J108</f>
        <v>0</v>
      </c>
      <c r="K97" s="30">
        <f t="shared" si="36"/>
        <v>4500000</v>
      </c>
      <c r="L97" s="30">
        <f t="shared" si="36"/>
        <v>100</v>
      </c>
      <c r="M97" s="14"/>
    </row>
    <row r="98" spans="1:13" s="22" customFormat="1" ht="15.75" x14ac:dyDescent="0.2">
      <c r="A98" s="56"/>
      <c r="B98" s="56">
        <v>41000000</v>
      </c>
      <c r="C98" s="20" t="s">
        <v>56</v>
      </c>
      <c r="D98" s="33">
        <f>D99+D101+D103+D105</f>
        <v>132883600</v>
      </c>
      <c r="E98" s="33">
        <f>E99+E101+E103+E105</f>
        <v>82269655</v>
      </c>
      <c r="F98" s="33">
        <f>F99+F101+F103+F105</f>
        <v>81850455</v>
      </c>
      <c r="G98" s="29">
        <f t="shared" si="24"/>
        <v>61.595603219659914</v>
      </c>
      <c r="H98" s="29">
        <f t="shared" si="25"/>
        <v>99.490456110457743</v>
      </c>
      <c r="I98" s="40">
        <f>I108</f>
        <v>4500000</v>
      </c>
      <c r="J98" s="40">
        <f t="shared" ref="J98:M98" si="37">J108</f>
        <v>0</v>
      </c>
      <c r="K98" s="40">
        <f t="shared" si="37"/>
        <v>4500000</v>
      </c>
      <c r="L98" s="40">
        <f t="shared" si="37"/>
        <v>100</v>
      </c>
      <c r="M98" s="40">
        <f t="shared" si="37"/>
        <v>0</v>
      </c>
    </row>
    <row r="99" spans="1:13" s="22" customFormat="1" ht="27.75" customHeight="1" x14ac:dyDescent="0.2">
      <c r="A99" s="56"/>
      <c r="B99" s="56">
        <v>41020000</v>
      </c>
      <c r="C99" s="20" t="s">
        <v>57</v>
      </c>
      <c r="D99" s="33">
        <f>+D100</f>
        <v>20074800</v>
      </c>
      <c r="E99" s="33">
        <f t="shared" ref="E99:F99" si="38">+E100</f>
        <v>10037400</v>
      </c>
      <c r="F99" s="33">
        <f t="shared" si="38"/>
        <v>10037400</v>
      </c>
      <c r="G99" s="29">
        <f t="shared" si="24"/>
        <v>50</v>
      </c>
      <c r="H99" s="29">
        <f t="shared" si="25"/>
        <v>100</v>
      </c>
      <c r="I99" s="40"/>
      <c r="J99" s="40"/>
      <c r="K99" s="40"/>
      <c r="L99" s="34"/>
      <c r="M99" s="25"/>
    </row>
    <row r="100" spans="1:13" s="22" customFormat="1" ht="15.75" x14ac:dyDescent="0.2">
      <c r="A100" s="56"/>
      <c r="B100" s="56">
        <v>41020100</v>
      </c>
      <c r="C100" s="20" t="s">
        <v>58</v>
      </c>
      <c r="D100" s="33">
        <v>20074800</v>
      </c>
      <c r="E100" s="33">
        <v>10037400</v>
      </c>
      <c r="F100" s="33">
        <v>10037400</v>
      </c>
      <c r="G100" s="29">
        <f t="shared" si="24"/>
        <v>50</v>
      </c>
      <c r="H100" s="29">
        <f t="shared" si="25"/>
        <v>100</v>
      </c>
      <c r="I100" s="40"/>
      <c r="J100" s="40"/>
      <c r="K100" s="40"/>
      <c r="L100" s="34"/>
      <c r="M100" s="25"/>
    </row>
    <row r="101" spans="1:13" s="22" customFormat="1" ht="31.5" x14ac:dyDescent="0.2">
      <c r="A101" s="56"/>
      <c r="B101" s="56">
        <v>41030000</v>
      </c>
      <c r="C101" s="20" t="s">
        <v>59</v>
      </c>
      <c r="D101" s="33">
        <f>+D102</f>
        <v>107002800</v>
      </c>
      <c r="E101" s="33">
        <f t="shared" ref="E101:F101" si="39">+E102</f>
        <v>66953800</v>
      </c>
      <c r="F101" s="33">
        <f t="shared" si="39"/>
        <v>66953800</v>
      </c>
      <c r="G101" s="29">
        <f t="shared" si="24"/>
        <v>62.57200746148699</v>
      </c>
      <c r="H101" s="29">
        <f t="shared" si="25"/>
        <v>100</v>
      </c>
      <c r="I101" s="40"/>
      <c r="J101" s="40"/>
      <c r="K101" s="40"/>
      <c r="L101" s="34"/>
      <c r="M101" s="25"/>
    </row>
    <row r="102" spans="1:13" s="22" customFormat="1" ht="31.5" x14ac:dyDescent="0.2">
      <c r="A102" s="56"/>
      <c r="B102" s="56">
        <v>41033900</v>
      </c>
      <c r="C102" s="20" t="s">
        <v>60</v>
      </c>
      <c r="D102" s="33">
        <v>107002800</v>
      </c>
      <c r="E102" s="33">
        <v>66953800</v>
      </c>
      <c r="F102" s="33">
        <v>66953800</v>
      </c>
      <c r="G102" s="29">
        <f t="shared" si="24"/>
        <v>62.57200746148699</v>
      </c>
      <c r="H102" s="29">
        <f t="shared" si="25"/>
        <v>100</v>
      </c>
      <c r="I102" s="40"/>
      <c r="J102" s="40"/>
      <c r="K102" s="40"/>
      <c r="L102" s="34"/>
      <c r="M102" s="25"/>
    </row>
    <row r="103" spans="1:13" s="22" customFormat="1" ht="31.5" x14ac:dyDescent="0.2">
      <c r="A103" s="56"/>
      <c r="B103" s="56">
        <v>41040000</v>
      </c>
      <c r="C103" s="20" t="s">
        <v>61</v>
      </c>
      <c r="D103" s="33">
        <f>+D104</f>
        <v>3565000</v>
      </c>
      <c r="E103" s="33">
        <f t="shared" ref="E103:F103" si="40">+E104</f>
        <v>3565000</v>
      </c>
      <c r="F103" s="33">
        <f t="shared" si="40"/>
        <v>3565000</v>
      </c>
      <c r="G103" s="29">
        <f t="shared" si="24"/>
        <v>100</v>
      </c>
      <c r="H103" s="29">
        <f t="shared" si="25"/>
        <v>100</v>
      </c>
      <c r="I103" s="40"/>
      <c r="J103" s="40"/>
      <c r="K103" s="40"/>
      <c r="L103" s="34"/>
      <c r="M103" s="25"/>
    </row>
    <row r="104" spans="1:13" s="22" customFormat="1" ht="81.75" customHeight="1" x14ac:dyDescent="0.2">
      <c r="A104" s="56"/>
      <c r="B104" s="56">
        <v>41040500</v>
      </c>
      <c r="C104" s="20" t="s">
        <v>185</v>
      </c>
      <c r="D104" s="33">
        <v>3565000</v>
      </c>
      <c r="E104" s="33">
        <v>3565000</v>
      </c>
      <c r="F104" s="33">
        <v>3565000</v>
      </c>
      <c r="G104" s="29">
        <f t="shared" si="24"/>
        <v>100</v>
      </c>
      <c r="H104" s="29">
        <f t="shared" si="25"/>
        <v>100</v>
      </c>
      <c r="I104" s="40"/>
      <c r="J104" s="40"/>
      <c r="K104" s="40"/>
      <c r="L104" s="34"/>
      <c r="M104" s="25"/>
    </row>
    <row r="105" spans="1:13" s="22" customFormat="1" ht="31.5" x14ac:dyDescent="0.2">
      <c r="A105" s="56"/>
      <c r="B105" s="56">
        <v>41050000</v>
      </c>
      <c r="C105" s="20" t="s">
        <v>62</v>
      </c>
      <c r="D105" s="33">
        <f>D106+D107+D109</f>
        <v>2241000</v>
      </c>
      <c r="E105" s="33">
        <f t="shared" ref="E105:F105" si="41">E106+E107+E109</f>
        <v>1713455</v>
      </c>
      <c r="F105" s="33">
        <f t="shared" si="41"/>
        <v>1294255</v>
      </c>
      <c r="G105" s="29">
        <f t="shared" si="24"/>
        <v>57.753458277554657</v>
      </c>
      <c r="H105" s="29">
        <f t="shared" si="25"/>
        <v>75.534811243948624</v>
      </c>
      <c r="I105" s="40">
        <f>I108</f>
        <v>4500000</v>
      </c>
      <c r="J105" s="40">
        <f t="shared" ref="J105:L105" si="42">J108</f>
        <v>0</v>
      </c>
      <c r="K105" s="40">
        <f t="shared" si="42"/>
        <v>4500000</v>
      </c>
      <c r="L105" s="30">
        <f t="shared" si="42"/>
        <v>100</v>
      </c>
      <c r="M105" s="25"/>
    </row>
    <row r="106" spans="1:13" s="22" customFormat="1" ht="47.25" x14ac:dyDescent="0.2">
      <c r="A106" s="56"/>
      <c r="B106" s="56">
        <v>41051000</v>
      </c>
      <c r="C106" s="20" t="s">
        <v>63</v>
      </c>
      <c r="D106" s="33">
        <v>1275000</v>
      </c>
      <c r="E106" s="33">
        <v>900000</v>
      </c>
      <c r="F106" s="33">
        <v>508800</v>
      </c>
      <c r="G106" s="29">
        <f t="shared" si="24"/>
        <v>39.905882352941177</v>
      </c>
      <c r="H106" s="29">
        <f t="shared" si="25"/>
        <v>56.533333333333339</v>
      </c>
      <c r="I106" s="40"/>
      <c r="J106" s="40"/>
      <c r="K106" s="40"/>
      <c r="L106" s="34"/>
      <c r="M106" s="25"/>
    </row>
    <row r="107" spans="1:13" s="22" customFormat="1" ht="63" x14ac:dyDescent="0.2">
      <c r="A107" s="56"/>
      <c r="B107" s="56">
        <v>41051200</v>
      </c>
      <c r="C107" s="20" t="s">
        <v>64</v>
      </c>
      <c r="D107" s="33">
        <v>266000</v>
      </c>
      <c r="E107" s="33">
        <v>113455</v>
      </c>
      <c r="F107" s="33">
        <v>85455</v>
      </c>
      <c r="G107" s="29">
        <f t="shared" si="24"/>
        <v>32.125939849624061</v>
      </c>
      <c r="H107" s="29">
        <f t="shared" si="25"/>
        <v>75.32061169626725</v>
      </c>
      <c r="I107" s="40"/>
      <c r="J107" s="40"/>
      <c r="K107" s="40"/>
      <c r="L107" s="34"/>
      <c r="M107" s="25"/>
    </row>
    <row r="108" spans="1:13" s="22" customFormat="1" ht="94.5" x14ac:dyDescent="0.2">
      <c r="A108" s="56"/>
      <c r="B108" s="20">
        <v>41057100</v>
      </c>
      <c r="C108" s="20" t="s">
        <v>208</v>
      </c>
      <c r="D108" s="33"/>
      <c r="E108" s="33"/>
      <c r="F108" s="33"/>
      <c r="G108" s="29"/>
      <c r="H108" s="29"/>
      <c r="I108" s="40">
        <v>4500000</v>
      </c>
      <c r="J108" s="40"/>
      <c r="K108" s="40">
        <v>4500000</v>
      </c>
      <c r="L108" s="59">
        <f t="shared" ref="L108" si="43">+K108/I108*100</f>
        <v>100</v>
      </c>
      <c r="M108" s="55"/>
    </row>
    <row r="109" spans="1:13" s="22" customFormat="1" ht="94.5" x14ac:dyDescent="0.2">
      <c r="A109" s="56"/>
      <c r="B109" s="56">
        <v>41058400</v>
      </c>
      <c r="C109" s="20" t="s">
        <v>201</v>
      </c>
      <c r="D109" s="33">
        <v>700000</v>
      </c>
      <c r="E109" s="33">
        <v>700000</v>
      </c>
      <c r="F109" s="33">
        <v>700000</v>
      </c>
      <c r="G109" s="29">
        <f t="shared" si="24"/>
        <v>100</v>
      </c>
      <c r="H109" s="29">
        <f t="shared" si="25"/>
        <v>100</v>
      </c>
      <c r="I109" s="40"/>
      <c r="J109" s="40"/>
      <c r="K109" s="40"/>
      <c r="L109" s="59"/>
      <c r="M109" s="55"/>
    </row>
    <row r="110" spans="1:13" s="45" customFormat="1" ht="15.75" x14ac:dyDescent="0.2">
      <c r="A110" s="97" t="s">
        <v>65</v>
      </c>
      <c r="B110" s="97"/>
      <c r="C110" s="97"/>
      <c r="D110" s="41">
        <f>D10+D60+D90</f>
        <v>155200000</v>
      </c>
      <c r="E110" s="41">
        <f>E10+E60+E90</f>
        <v>70874907</v>
      </c>
      <c r="F110" s="41">
        <f>F10+F60+F90</f>
        <v>80343100.37999998</v>
      </c>
      <c r="G110" s="42">
        <f t="shared" si="24"/>
        <v>51.767461585051535</v>
      </c>
      <c r="H110" s="42">
        <f t="shared" si="25"/>
        <v>113.35902053458777</v>
      </c>
      <c r="I110" s="43">
        <f>I10+I60+I90</f>
        <v>6251000</v>
      </c>
      <c r="J110" s="43">
        <f>J10+J60+J90</f>
        <v>702500</v>
      </c>
      <c r="K110" s="43">
        <f>K10+K60+K90</f>
        <v>1226210.3500000001</v>
      </c>
      <c r="L110" s="42">
        <f>+K110/I110*100</f>
        <v>19.616227003679413</v>
      </c>
      <c r="M110" s="44"/>
    </row>
    <row r="111" spans="1:13" s="45" customFormat="1" ht="15.75" x14ac:dyDescent="0.2">
      <c r="A111" s="97" t="s">
        <v>65</v>
      </c>
      <c r="B111" s="97"/>
      <c r="C111" s="97"/>
      <c r="D111" s="41">
        <f>D10+D60+D90+D97</f>
        <v>288083600</v>
      </c>
      <c r="E111" s="41">
        <f>E10+E60+E90+E97</f>
        <v>153144562</v>
      </c>
      <c r="F111" s="41">
        <f>F10+F60+F90+F97</f>
        <v>162193555.38</v>
      </c>
      <c r="G111" s="42">
        <f t="shared" si="24"/>
        <v>56.300863839524361</v>
      </c>
      <c r="H111" s="42">
        <f t="shared" si="25"/>
        <v>105.90879183813264</v>
      </c>
      <c r="I111" s="43">
        <f>I10+I60+I90+I97</f>
        <v>10751000</v>
      </c>
      <c r="J111" s="43">
        <f>J10+J60+J90+J97</f>
        <v>702500</v>
      </c>
      <c r="K111" s="43">
        <f>K10+K60+K90+K97</f>
        <v>5726210.3499999996</v>
      </c>
      <c r="L111" s="42">
        <f>+K111/I111*100</f>
        <v>53.262118407589988</v>
      </c>
      <c r="M111" s="44"/>
    </row>
    <row r="112" spans="1:13" x14ac:dyDescent="0.2">
      <c r="I112" s="12"/>
      <c r="J112" s="12"/>
      <c r="K112" s="12"/>
      <c r="L112" s="12"/>
    </row>
  </sheetData>
  <mergeCells count="21">
    <mergeCell ref="A2:K2"/>
    <mergeCell ref="A7:A8"/>
    <mergeCell ref="I7:I8"/>
    <mergeCell ref="J7:J8"/>
    <mergeCell ref="K7:K8"/>
    <mergeCell ref="A110:C110"/>
    <mergeCell ref="A111:C111"/>
    <mergeCell ref="B3:M3"/>
    <mergeCell ref="D5:F5"/>
    <mergeCell ref="D7:D8"/>
    <mergeCell ref="E7:E8"/>
    <mergeCell ref="F7:F8"/>
    <mergeCell ref="H7:H8"/>
    <mergeCell ref="G7:G8"/>
    <mergeCell ref="M7:M8"/>
    <mergeCell ref="L7:L8"/>
    <mergeCell ref="B9:L9"/>
    <mergeCell ref="B6:B8"/>
    <mergeCell ref="C6:C8"/>
    <mergeCell ref="D6:H6"/>
    <mergeCell ref="I6:L6"/>
  </mergeCells>
  <pageMargins left="3.937007874015748E-2" right="3.937007874015748E-2" top="0.39370078740157483" bottom="0.39370078740157483" header="0" footer="0"/>
  <pageSetup paperSize="9" scale="8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ВИДАТКИ</vt:lpstr>
      <vt:lpstr>ДОХОДИ</vt:lpstr>
      <vt:lpstr>ВИДАТКИ!Заголовки_для_печати</vt:lpstr>
      <vt:lpstr>ДОХОДИ!Заголовки_для_печати</vt:lpstr>
    </vt:vector>
  </TitlesOfParts>
  <Company>Інститут Модернізації та Змісту освіти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VINGA-1</dc:creator>
  <cp:lastModifiedBy>ww</cp:lastModifiedBy>
  <cp:lastPrinted>2022-10-03T06:03:15Z</cp:lastPrinted>
  <dcterms:created xsi:type="dcterms:W3CDTF">2021-04-12T05:30:00Z</dcterms:created>
  <dcterms:modified xsi:type="dcterms:W3CDTF">2022-10-03T06:03:30Z</dcterms:modified>
</cp:coreProperties>
</file>