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w\Desktop\2  -та сесія\"/>
    </mc:Choice>
  </mc:AlternateContent>
  <bookViews>
    <workbookView xWindow="0" yWindow="0" windowWidth="21570" windowHeight="10035"/>
  </bookViews>
  <sheets>
    <sheet name="ВИДАТКИ" sheetId="2" r:id="rId1"/>
    <sheet name="ДОХОДИ (2)" sheetId="4" r:id="rId2"/>
  </sheets>
  <definedNames>
    <definedName name="_xlnm.Print_Titles" localSheetId="0">ВИДАТКИ!$5:$7</definedName>
    <definedName name="_xlnm.Print_Titles" localSheetId="1">'ДОХОДИ (2)'!$6:$8</definedName>
    <definedName name="_xlnm.Print_Area" localSheetId="0">ВИДАТКИ!$A$1:$H$88</definedName>
    <definedName name="_xlnm.Print_Area" localSheetId="1">'ДОХОДИ (2)'!$B$1:$I$123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1" i="4" l="1"/>
  <c r="F120" i="4"/>
  <c r="I119" i="4"/>
  <c r="F119" i="4"/>
  <c r="I118" i="4"/>
  <c r="I117" i="4"/>
  <c r="I116" i="4"/>
  <c r="F115" i="4"/>
  <c r="F114" i="4"/>
  <c r="F113" i="4"/>
  <c r="F112" i="4"/>
  <c r="F111" i="4"/>
  <c r="H110" i="4"/>
  <c r="I110" i="4" s="1"/>
  <c r="G110" i="4"/>
  <c r="E110" i="4"/>
  <c r="D110" i="4"/>
  <c r="F110" i="4" s="1"/>
  <c r="F109" i="4"/>
  <c r="F108" i="4"/>
  <c r="E107" i="4"/>
  <c r="F107" i="4" s="1"/>
  <c r="D107" i="4"/>
  <c r="F106" i="4"/>
  <c r="F105" i="4"/>
  <c r="F104" i="4"/>
  <c r="E103" i="4"/>
  <c r="F103" i="4" s="1"/>
  <c r="D103" i="4"/>
  <c r="F102" i="4"/>
  <c r="E101" i="4"/>
  <c r="F101" i="4" s="1"/>
  <c r="D101" i="4"/>
  <c r="D100" i="4" s="1"/>
  <c r="D99" i="4" s="1"/>
  <c r="G100" i="4"/>
  <c r="E100" i="4"/>
  <c r="G99" i="4"/>
  <c r="I98" i="4"/>
  <c r="I97" i="4"/>
  <c r="I96" i="4"/>
  <c r="I95" i="4"/>
  <c r="I92" i="4"/>
  <c r="H92" i="4"/>
  <c r="I91" i="4"/>
  <c r="H91" i="4"/>
  <c r="H89" i="4"/>
  <c r="I87" i="4"/>
  <c r="I86" i="4"/>
  <c r="H86" i="4"/>
  <c r="H85" i="4"/>
  <c r="F84" i="4"/>
  <c r="F82" i="4"/>
  <c r="H81" i="4"/>
  <c r="F81" i="4"/>
  <c r="E81" i="4"/>
  <c r="D81" i="4"/>
  <c r="H80" i="4"/>
  <c r="F80" i="4"/>
  <c r="E80" i="4"/>
  <c r="D80" i="4"/>
  <c r="F79" i="4"/>
  <c r="F78" i="4"/>
  <c r="F77" i="4"/>
  <c r="F76" i="4"/>
  <c r="E75" i="4"/>
  <c r="F75" i="4" s="1"/>
  <c r="D75" i="4"/>
  <c r="F74" i="4"/>
  <c r="E73" i="4"/>
  <c r="F73" i="4" s="1"/>
  <c r="D73" i="4"/>
  <c r="F72" i="4"/>
  <c r="F71" i="4"/>
  <c r="F70" i="4"/>
  <c r="F69" i="4"/>
  <c r="E68" i="4"/>
  <c r="D68" i="4"/>
  <c r="D67" i="4" s="1"/>
  <c r="D61" i="4" s="1"/>
  <c r="F64" i="4"/>
  <c r="E63" i="4"/>
  <c r="F63" i="4" s="1"/>
  <c r="D63" i="4"/>
  <c r="H62" i="4"/>
  <c r="E62" i="4"/>
  <c r="F62" i="4" s="1"/>
  <c r="D62" i="4"/>
  <c r="H61" i="4"/>
  <c r="I60" i="4"/>
  <c r="F60" i="4"/>
  <c r="I59" i="4"/>
  <c r="F59" i="4"/>
  <c r="I58" i="4"/>
  <c r="I57" i="4"/>
  <c r="I56" i="4"/>
  <c r="H55" i="4"/>
  <c r="I55" i="4" s="1"/>
  <c r="G55" i="4"/>
  <c r="G54" i="4"/>
  <c r="F53" i="4"/>
  <c r="F52" i="4"/>
  <c r="F51" i="4"/>
  <c r="F50" i="4"/>
  <c r="E50" i="4"/>
  <c r="D50" i="4"/>
  <c r="F49" i="4"/>
  <c r="F48" i="4"/>
  <c r="E47" i="4"/>
  <c r="F47" i="4" s="1"/>
  <c r="D47" i="4"/>
  <c r="F46" i="4"/>
  <c r="F45" i="4"/>
  <c r="F44" i="4"/>
  <c r="F43" i="4"/>
  <c r="F42" i="4"/>
  <c r="F41" i="4"/>
  <c r="F40" i="4"/>
  <c r="F39" i="4"/>
  <c r="F38" i="4"/>
  <c r="E37" i="4"/>
  <c r="F37" i="4" s="1"/>
  <c r="D37" i="4"/>
  <c r="D36" i="4"/>
  <c r="F35" i="4"/>
  <c r="F34" i="4"/>
  <c r="E33" i="4"/>
  <c r="F33" i="4" s="1"/>
  <c r="D33" i="4"/>
  <c r="F32" i="4"/>
  <c r="E31" i="4"/>
  <c r="F31" i="4" s="1"/>
  <c r="D31" i="4"/>
  <c r="D30" i="4"/>
  <c r="F29" i="4"/>
  <c r="F28" i="4"/>
  <c r="E27" i="4"/>
  <c r="F27" i="4" s="1"/>
  <c r="D27" i="4"/>
  <c r="F26" i="4"/>
  <c r="F25" i="4" s="1"/>
  <c r="E25" i="4"/>
  <c r="D25" i="4"/>
  <c r="F24" i="4"/>
  <c r="E23" i="4"/>
  <c r="F23" i="4" s="1"/>
  <c r="D23" i="4"/>
  <c r="F22" i="4"/>
  <c r="F21" i="4"/>
  <c r="E20" i="4"/>
  <c r="D20" i="4"/>
  <c r="D19" i="4" s="1"/>
  <c r="E19" i="4"/>
  <c r="F19" i="4" s="1"/>
  <c r="F18" i="4"/>
  <c r="E17" i="4"/>
  <c r="F17" i="4" s="1"/>
  <c r="D17" i="4"/>
  <c r="F16" i="4"/>
  <c r="F15" i="4"/>
  <c r="F14" i="4"/>
  <c r="F13" i="4"/>
  <c r="F12" i="4"/>
  <c r="E12" i="4"/>
  <c r="D12" i="4"/>
  <c r="D11" i="4" s="1"/>
  <c r="E11" i="4"/>
  <c r="F11" i="4" s="1"/>
  <c r="G10" i="4"/>
  <c r="G122" i="4" s="1"/>
  <c r="F100" i="4" l="1"/>
  <c r="D10" i="4"/>
  <c r="F20" i="4"/>
  <c r="E67" i="4"/>
  <c r="F68" i="4"/>
  <c r="E99" i="4"/>
  <c r="F99" i="4" s="1"/>
  <c r="E30" i="4"/>
  <c r="F30" i="4" s="1"/>
  <c r="E36" i="4"/>
  <c r="F36" i="4" s="1"/>
  <c r="H100" i="4"/>
  <c r="G123" i="4"/>
  <c r="H54" i="4"/>
  <c r="G12" i="2"/>
  <c r="G34" i="2"/>
  <c r="G43" i="2"/>
  <c r="G54" i="2"/>
  <c r="G60" i="2"/>
  <c r="G72" i="2"/>
  <c r="G84" i="2"/>
  <c r="G9" i="2"/>
  <c r="F54" i="2"/>
  <c r="H54" i="2" s="1"/>
  <c r="F60" i="2"/>
  <c r="F72" i="2"/>
  <c r="F80" i="2"/>
  <c r="F84" i="2"/>
  <c r="H58" i="2"/>
  <c r="F9" i="2"/>
  <c r="E87" i="2"/>
  <c r="C80" i="2"/>
  <c r="E39" i="2"/>
  <c r="D34" i="2"/>
  <c r="C34" i="2"/>
  <c r="C43" i="2"/>
  <c r="D43" i="2"/>
  <c r="E37" i="2"/>
  <c r="F12" i="2"/>
  <c r="D12" i="2"/>
  <c r="C12" i="2"/>
  <c r="E25" i="2"/>
  <c r="H10" i="4" l="1"/>
  <c r="I54" i="4"/>
  <c r="E10" i="4"/>
  <c r="H99" i="4"/>
  <c r="I99" i="4" s="1"/>
  <c r="I100" i="4"/>
  <c r="D123" i="4"/>
  <c r="D122" i="4"/>
  <c r="F67" i="4"/>
  <c r="E61" i="4"/>
  <c r="F61" i="4" s="1"/>
  <c r="H123" i="4" l="1"/>
  <c r="I123" i="4" s="1"/>
  <c r="H122" i="4"/>
  <c r="I122" i="4" s="1"/>
  <c r="I10" i="4"/>
  <c r="E123" i="4"/>
  <c r="F123" i="4" s="1"/>
  <c r="E122" i="4"/>
  <c r="F122" i="4" s="1"/>
  <c r="F10" i="4"/>
  <c r="F34" i="2" l="1"/>
  <c r="H33" i="2"/>
  <c r="G26" i="2"/>
  <c r="G88" i="2" s="1"/>
  <c r="F26" i="2"/>
  <c r="H23" i="2"/>
  <c r="H18" i="2"/>
  <c r="H16" i="2"/>
  <c r="H87" i="2"/>
  <c r="H85" i="2"/>
  <c r="D84" i="2"/>
  <c r="C84" i="2"/>
  <c r="D75" i="2"/>
  <c r="C75" i="2"/>
  <c r="H74" i="2"/>
  <c r="D72" i="2"/>
  <c r="C72" i="2"/>
  <c r="H70" i="2"/>
  <c r="H69" i="2"/>
  <c r="H68" i="2"/>
  <c r="H64" i="2"/>
  <c r="H60" i="2"/>
  <c r="E55" i="2"/>
  <c r="D54" i="2"/>
  <c r="C54" i="2"/>
  <c r="E51" i="2"/>
  <c r="D50" i="2"/>
  <c r="C50" i="2"/>
  <c r="E49" i="2"/>
  <c r="E40" i="2"/>
  <c r="E38" i="2"/>
  <c r="E36" i="2"/>
  <c r="E35" i="2"/>
  <c r="C26" i="2"/>
  <c r="E24" i="2"/>
  <c r="E23" i="2"/>
  <c r="E22" i="2"/>
  <c r="E21" i="2"/>
  <c r="E20" i="2"/>
  <c r="E19" i="2"/>
  <c r="E18" i="2"/>
  <c r="E17" i="2"/>
  <c r="E16" i="2"/>
  <c r="E15" i="2"/>
  <c r="C9" i="2"/>
  <c r="H26" i="2" l="1"/>
  <c r="C88" i="2"/>
  <c r="H72" i="2"/>
  <c r="H84" i="2"/>
  <c r="F43" i="2" l="1"/>
  <c r="H62" i="2"/>
  <c r="H10" i="2"/>
  <c r="E79" i="2"/>
  <c r="E78" i="2"/>
  <c r="E77" i="2"/>
  <c r="E73" i="2"/>
  <c r="E57" i="2"/>
  <c r="H43" i="2" l="1"/>
  <c r="E72" i="2"/>
  <c r="E75" i="2"/>
  <c r="H46" i="2"/>
  <c r="H14" i="2"/>
  <c r="H13" i="2"/>
  <c r="E86" i="2"/>
  <c r="E56" i="2"/>
  <c r="E53" i="2"/>
  <c r="E52" i="2"/>
  <c r="E48" i="2"/>
  <c r="E47" i="2"/>
  <c r="E46" i="2"/>
  <c r="E45" i="2"/>
  <c r="E44" i="2"/>
  <c r="E42" i="2"/>
  <c r="E41" i="2"/>
  <c r="E33" i="2"/>
  <c r="E32" i="2"/>
  <c r="E31" i="2"/>
  <c r="E30" i="2"/>
  <c r="E29" i="2"/>
  <c r="E28" i="2"/>
  <c r="E27" i="2"/>
  <c r="E14" i="2"/>
  <c r="E13" i="2"/>
  <c r="E11" i="2"/>
  <c r="E10" i="2"/>
  <c r="D26" i="2"/>
  <c r="D9" i="2"/>
  <c r="D88" i="2" l="1"/>
  <c r="F88" i="2"/>
  <c r="H9" i="2"/>
  <c r="H12" i="2"/>
  <c r="E50" i="2"/>
  <c r="E9" i="2"/>
  <c r="E43" i="2"/>
  <c r="E12" i="2"/>
  <c r="E26" i="2"/>
  <c r="E34" i="2"/>
  <c r="E54" i="2"/>
  <c r="E84" i="2"/>
  <c r="H88" i="2" l="1"/>
  <c r="E88" i="2"/>
</calcChain>
</file>

<file path=xl/sharedStrings.xml><?xml version="1.0" encoding="utf-8"?>
<sst xmlns="http://schemas.openxmlformats.org/spreadsheetml/2006/main" count="277" uniqueCount="259">
  <si>
    <t>грн.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</si>
  <si>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</si>
  <si>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</si>
  <si>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</si>
  <si>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</si>
  <si>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</si>
  <si>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</si>
  <si>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</si>
  <si>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</si>
  <si>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</si>
  <si>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</si>
  <si>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</si>
  <si>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</si>
  <si>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</si>
  <si>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</si>
  <si>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</si>
  <si>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</si>
  <si>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</si>
  <si>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</si>
  <si>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</si>
  <si>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</si>
  <si>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</si>
  <si>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</si>
  <si>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</si>
  <si>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</si>
  <si>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</si>
  <si>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</si>
  <si>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</si>
  <si>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</si>
  <si>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</si>
  <si>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</si>
  <si>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</si>
  <si>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</si>
  <si>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</si>
  <si>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</si>
  <si>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</si>
  <si>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</si>
  <si>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</si>
  <si>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</si>
  <si>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</si>
  <si>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</si>
  <si>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</si>
  <si>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</si>
  <si>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</si>
  <si>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</si>
  <si>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</si>
  <si>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</si>
  <si>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</si>
  <si>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</si>
  <si>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</si>
  <si>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</si>
  <si>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</si>
  <si>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</si>
  <si>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</si>
  <si>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</si>
  <si>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</si>
  <si>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</si>
  <si>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</si>
  <si>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</si>
  <si>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</si>
  <si>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</si>
  <si>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</si>
  <si>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</si>
  <si>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</si>
  <si>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</si>
  <si>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</si>
  <si>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</si>
  <si>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</si>
  <si>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</si>
  <si>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</si>
  <si>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Код бюджетної кластфікації</t>
  </si>
  <si>
    <t>Найменування</t>
  </si>
  <si>
    <t>Загальний фонд</t>
  </si>
  <si>
    <t>ДОХОДИ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</si>
  <si>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</si>
  <si>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</si>
  <si>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</si>
  <si>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</si>
  <si>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</si>
  <si>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</si>
  <si>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</si>
  <si>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</si>
  <si>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</si>
  <si>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</si>
  <si>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</si>
  <si>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</si>
  <si>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</si>
  <si>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</si>
  <si>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</si>
  <si>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</si>
  <si>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</si>
  <si>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</si>
  <si>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</si>
  <si>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</si>
  <si>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</si>
  <si>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</si>
  <si>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 xml:space="preserve">Затверджено на рік з урахуванням змін </t>
  </si>
  <si>
    <t>Виконано за звітний період (рік)</t>
  </si>
  <si>
    <t>Відсоток виконання до затверджено плану на рік з урахуванням змін</t>
  </si>
  <si>
    <t>Відсоток виконання до затверджено плану на звітній період з урахуванням змін</t>
  </si>
  <si>
    <t xml:space="preserve">Найменування </t>
  </si>
  <si>
    <t>Код бюджетної класифікації</t>
  </si>
  <si>
    <t>програмної класифікації видатків та кредитування місцевих бюджетів</t>
  </si>
  <si>
    <t>Державне управлiння</t>
  </si>
  <si>
    <t>0100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</si>
  <si>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</si>
  <si>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</si>
  <si>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</si>
  <si>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</si>
  <si>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Освіта</t>
  </si>
  <si>
    <t>1000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</si>
  <si>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</si>
  <si>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</si>
  <si>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</si>
  <si>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</si>
  <si>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1010</t>
  </si>
  <si>
    <t>1021</t>
  </si>
  <si>
    <t>1031</t>
  </si>
  <si>
    <t>1070</t>
  </si>
  <si>
    <t>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</si>
  <si>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</si>
  <si>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</si>
  <si>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</si>
  <si>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</si>
  <si>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1141</t>
  </si>
  <si>
    <t>1151</t>
  </si>
  <si>
    <t>1152</t>
  </si>
  <si>
    <t>1200</t>
  </si>
  <si>
    <t>Охорона здоров`я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</si>
  <si>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</si>
  <si>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</si>
  <si>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Первинна медична допомога населенню, що надається фельдшерськими, фельдшерсько-акушерськими пунктами</t>
  </si>
  <si>
    <t>Первинна медична допомога населенню, що надається амбулаторно-поліклінічними закладами (відділеннями)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</si>
  <si>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</si>
  <si>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здоров`я</t>
  </si>
  <si>
    <t>Інші програми та заходи у сфері охорони здоров`я</t>
  </si>
  <si>
    <t>Соціальний захист та соціальне забезпечення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</si>
  <si>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</si>
  <si>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</si>
  <si>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2010</t>
  </si>
  <si>
    <t>2111</t>
  </si>
  <si>
    <t>2112</t>
  </si>
  <si>
    <t>2113</t>
  </si>
  <si>
    <t>2144</t>
  </si>
  <si>
    <t>2151</t>
  </si>
  <si>
    <t>2152</t>
  </si>
  <si>
    <t>3241</t>
  </si>
  <si>
    <t>3242</t>
  </si>
  <si>
    <t>Культура i мистецтво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</si>
  <si>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</si>
  <si>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</si>
  <si>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</si>
  <si>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Фінансова підтримка кінематографії</t>
  </si>
  <si>
    <t>Забезпечення діяльності інших закладів в галузі культури і мистецтва</t>
  </si>
  <si>
    <t>Фiзична культура i спорт</t>
  </si>
  <si>
    <t>Утримання та навчально-тренувальна робота комунальних дитячо-юнацьких спортивних шкіл</t>
  </si>
  <si>
    <t>Утримання та фінансова підтримка спортивних споруд</t>
  </si>
  <si>
    <t>Житлово-комунальне господарство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</si>
  <si>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</si>
  <si>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</si>
  <si>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</si>
  <si>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Інші заходи, пов`язані з економічною діяльністю</t>
  </si>
  <si>
    <t>Міжбюджетні трансферти</t>
  </si>
  <si>
    <t>Інші субвенції з місцевого бюджету</t>
  </si>
  <si>
    <t xml:space="preserve">Усього </t>
  </si>
  <si>
    <t>4000</t>
  </si>
  <si>
    <t>4030</t>
  </si>
  <si>
    <t>4040</t>
  </si>
  <si>
    <t>4060</t>
  </si>
  <si>
    <t>4070</t>
  </si>
  <si>
    <t>4081</t>
  </si>
  <si>
    <t>5000</t>
  </si>
  <si>
    <t>5031</t>
  </si>
  <si>
    <t>5041</t>
  </si>
  <si>
    <t>6000</t>
  </si>
  <si>
    <t>6030</t>
  </si>
  <si>
    <t>7461</t>
  </si>
  <si>
    <t>7622</t>
  </si>
  <si>
    <t>7680</t>
  </si>
  <si>
    <t>7693</t>
  </si>
  <si>
    <t>9000</t>
  </si>
  <si>
    <t>9770</t>
  </si>
  <si>
    <t>Будівництво та регіональний розвиток</t>
  </si>
  <si>
    <t>Співфінансування інвестиційних проектів, що реалізуються за рахунок коштів державного фонду регіонального розвитку</t>
  </si>
  <si>
    <t>Реалізація інших заходів щодо соціально-економічного розвитку територій</t>
  </si>
  <si>
    <t>7300</t>
  </si>
  <si>
    <t>7361</t>
  </si>
  <si>
    <t>7370</t>
  </si>
  <si>
    <t>Транспорт та транспортна інфраструктура, дорожнє господарство</t>
  </si>
  <si>
    <t>7400</t>
  </si>
  <si>
    <t>Інші програми та заходи, пов`язані з економічною діяльністю</t>
  </si>
  <si>
    <t>Внески до статутного капіталу суб`єктів господарювання</t>
  </si>
  <si>
    <t>7600</t>
  </si>
  <si>
    <t>Охорона навколишнього природного середовища</t>
  </si>
  <si>
    <t>8300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</si>
  <si>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</si>
  <si>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</si>
  <si>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Виконання інвестиційних проектів за рахунок субвенцій з інших бюджетів</t>
  </si>
  <si>
    <t>Будівництво освітніх установ та закладів</t>
  </si>
  <si>
    <t>Будівництво інших об`єктів комунальної власності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</si>
  <si>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</si>
  <si>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співфінансування інвестиційних проектів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</si>
  <si>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залишку коштів відп</t>
  </si>
  <si>
    <t>Субвенція з місцевого бюджету на виконання інвестиційних проектів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</si>
  <si>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</si>
  <si>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</si>
  <si>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</si>
  <si>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Туристичний збір, сплачений юридичними особами </t>
  </si>
  <si>
    <t>Рентна плата за користування надрами в цілях, не пов`язаних з видобуванням корисних копалин</t>
  </si>
  <si>
    <t>Рентна плата за користування надрами місцевого значення</t>
  </si>
  <si>
    <t>Рентна плата за спеціальне використання води водних об`єктів місцевого значення</t>
  </si>
  <si>
    <t>Рентна плата за спеціальне використання води 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</si>
  <si>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</si>
  <si>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</si>
  <si>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1181</t>
  </si>
  <si>
    <t>1182</t>
  </si>
  <si>
    <t>3032</t>
  </si>
  <si>
    <t>3035</t>
  </si>
  <si>
    <t>3140</t>
  </si>
  <si>
    <t>3192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</si>
  <si>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</si>
  <si>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</si>
  <si>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</si>
  <si>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</si>
  <si>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</si>
  <si>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</si>
  <si>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Забезпечення діяльності водопровідно-каналізаційного господарства</t>
  </si>
  <si>
    <t>Сприяння розвитку малого та середнього підприємництва</t>
  </si>
  <si>
    <t>Субвенція з місцевого бюджету державному бюджету на виконання програм соціально-економічного розвитку регіонів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</si>
  <si>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</si>
  <si>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об`єктів житлово-комунального господарства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</si>
  <si>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</si>
  <si>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</si>
  <si>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Розроблення схем планування та забудови територій (містобудівної документації)</t>
  </si>
  <si>
    <t>Виконання інвестиційних проектів в рамках здійснення заходів щодо соціально-економічного розвитку окремих територій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</si>
  <si>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</si>
  <si>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</si>
  <si>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</si>
  <si>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реалізацію інфраструктурних проектів та розвиток об`єктів соціально-культурної сфери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</si>
  <si>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</si>
  <si>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</si>
  <si>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Звіт про виконання  бюджету Жовківської  об'єднаної територіальної громади за  2021 рік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</si>
  <si>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</si>
  <si>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Інші заходи та заклади молодіжної політики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</si>
  <si>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</si>
  <si>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Охорона та раціональне використання природних ресурсів</t>
  </si>
  <si>
    <t>Інша діяльність у сфері екології та охорони природних ресурсів</t>
  </si>
  <si>
    <t>Погашення заборгованості з різниці в тарифах,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</t>
  </si>
  <si>
    <t>Виконання інвестиційних проектів за рахунок інших субвенцій з державного бюджету</t>
  </si>
  <si>
    <t>Ліквідація іншого забруднення навколишнього природного середовища</t>
  </si>
  <si>
    <t>Звіт про виконання  бюджету Жовківської  об'єднаної територіальної громади за 2021 рік</t>
  </si>
  <si>
    <t>2,6 рази</t>
  </si>
  <si>
    <t>2,0 рази</t>
  </si>
  <si>
    <t>2,5 рази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</si>
  <si>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</si>
  <si>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</si>
  <si>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</si>
  <si>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погашення заборгованості з різниці в тарифах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та водовідведення" за рахунок відповідної субвенції з державного бюджету</t>
  </si>
  <si>
    <t>ВИДАТКИ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</si>
</sst>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17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2" fillId="0" borderId="0"/>
    <xf numFmtId="0" fontId="13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4" xfId="0" applyBorder="1" applyAlignment="1">
      <alignment horizontal="center" vertical="center" wrapText="1"/>
    </xf>
    <xf numFmtId="49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5" applyFont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quotePrefix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/>
    </xf>
    <xf numFmtId="4" fontId="14" fillId="0" borderId="2" xfId="6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quotePrefix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14" fillId="0" borderId="2" xfId="6" applyFont="1" applyBorder="1" applyAlignment="1">
      <alignment horizontal="center" vertical="center" wrapText="1"/>
    </xf>
    <xf numFmtId="0" fontId="14" fillId="0" borderId="2" xfId="6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 wrapText="1"/>
    </xf>
    <xf numFmtId="4" fontId="14" fillId="0" borderId="0" xfId="6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7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2" fontId="7" fillId="0" borderId="0" xfId="0" applyNumberFormat="1" applyFont="1" applyAlignment="1">
      <alignment horizontal="center" vertical="center"/>
    </xf>
    <xf numFmtId="4" fontId="14" fillId="0" borderId="2" xfId="5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7">
    <cellStyle name="Звичайний 2" xfId="1"/>
    <cellStyle name="Звичайний 2 2" xfId="5"/>
    <cellStyle name="Звичайний 2 3" xfId="6"/>
    <cellStyle name="Обычный" xfId="0" builtinId="0"/>
    <cellStyle name="Обычный 2" xfId="2"/>
    <cellStyle name="Обычный 2 2" xfId="3"/>
    <cellStyle name="Обычный 3" xfId="4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8" sqref="A8:H8"/>
    </sheetView>
  </sheetViews>
  <sheetFormatPr defaultRowHeight="12.75" x14ac:dyDescent="0.2"/>
  <cols>
    <col min="1" max="1" width="73.28515625" customWidth="1"/>
    <col min="2" max="2" width="15.28515625" style="1" customWidth="1"/>
    <col min="3" max="3" width="16.85546875" customWidth="1"/>
    <col min="4" max="4" width="18.5703125" style="9" customWidth="1"/>
    <col min="5" max="5" width="16" style="9" customWidth="1"/>
    <col min="6" max="7" width="16" customWidth="1"/>
    <col min="8" max="8" width="19.140625" customWidth="1"/>
    <col min="10" max="10" width="14.28515625" bestFit="1" customWidth="1"/>
  </cols>
  <sheetData>
    <row r="1" spans="1:10" s="10" customFormat="1" x14ac:dyDescent="0.2">
      <c r="B1" s="1"/>
    </row>
    <row r="2" spans="1:10" s="8" customFormat="1" ht="26.25" x14ac:dyDescent="0.4">
      <c r="A2" s="78" t="s">
        <v>241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10" customFormat="1" ht="26.25" x14ac:dyDescent="0.4">
      <c r="A3" s="5"/>
      <c r="B3" s="6"/>
      <c r="C3" s="6"/>
      <c r="D3" s="6"/>
      <c r="E3" s="6"/>
      <c r="F3" s="6"/>
      <c r="G3" s="6"/>
      <c r="H3" s="6"/>
      <c r="I3" s="6"/>
      <c r="J3" s="6"/>
    </row>
    <row r="4" spans="1:10" s="8" customFormat="1" ht="18.75" x14ac:dyDescent="0.3">
      <c r="B4" s="1"/>
      <c r="D4" s="9"/>
      <c r="E4" s="9"/>
      <c r="H4" s="11" t="s">
        <v>0</v>
      </c>
    </row>
    <row r="5" spans="1:10" s="13" customFormat="1" ht="15.75" x14ac:dyDescent="0.2">
      <c r="A5" s="85" t="s">
        <v>100</v>
      </c>
      <c r="B5" s="85" t="s">
        <v>101</v>
      </c>
      <c r="C5" s="85" t="s">
        <v>72</v>
      </c>
      <c r="D5" s="85"/>
      <c r="E5" s="85"/>
      <c r="F5" s="75" t="s">
        <v>95</v>
      </c>
      <c r="G5" s="76"/>
      <c r="H5" s="77"/>
    </row>
    <row r="6" spans="1:10" s="13" customFormat="1" ht="30" customHeight="1" x14ac:dyDescent="0.2">
      <c r="A6" s="85"/>
      <c r="B6" s="85"/>
      <c r="C6" s="83" t="s">
        <v>96</v>
      </c>
      <c r="D6" s="83" t="s">
        <v>97</v>
      </c>
      <c r="E6" s="83" t="s">
        <v>98</v>
      </c>
      <c r="F6" s="83" t="s">
        <v>96</v>
      </c>
      <c r="G6" s="83" t="s">
        <v>97</v>
      </c>
      <c r="H6" s="83" t="s">
        <v>98</v>
      </c>
    </row>
    <row r="7" spans="1:10" s="13" customFormat="1" ht="117" customHeight="1" x14ac:dyDescent="0.2">
      <c r="A7" s="85"/>
      <c r="B7" s="27" t="s">
        <v>102</v>
      </c>
      <c r="C7" s="84"/>
      <c r="D7" s="86"/>
      <c r="E7" s="86"/>
      <c r="F7" s="84"/>
      <c r="G7" s="86"/>
      <c r="H7" s="86"/>
    </row>
    <row r="8" spans="1:10" s="13" customFormat="1" ht="27.75" x14ac:dyDescent="0.2">
      <c r="A8" s="80" t="s">
        <v>258</v>
      </c>
      <c r="B8" s="81"/>
      <c r="C8" s="81"/>
      <c r="D8" s="81"/>
      <c r="E8" s="81"/>
      <c r="F8" s="81"/>
      <c r="G8" s="81"/>
      <c r="H8" s="82"/>
    </row>
    <row r="9" spans="1:10" s="19" customFormat="1" ht="15.75" x14ac:dyDescent="0.2">
      <c r="A9" s="29" t="s">
        <v>103</v>
      </c>
      <c r="B9" s="30" t="s">
        <v>104</v>
      </c>
      <c r="C9" s="31">
        <f>+C10+C11</f>
        <v>32660971</v>
      </c>
      <c r="D9" s="31">
        <f t="shared" ref="D9" si="0">+D10+D11</f>
        <v>31980459.25</v>
      </c>
      <c r="E9" s="32">
        <f t="shared" ref="E9:E40" si="1">+D9/C9*100</f>
        <v>97.916437481298402</v>
      </c>
      <c r="F9" s="33">
        <f>+F10+F11</f>
        <v>1036000</v>
      </c>
      <c r="G9" s="33">
        <f>+G10+G11</f>
        <v>1542138.4</v>
      </c>
      <c r="H9" s="17">
        <f>+G9/F9*100</f>
        <v>148.8550579150579</v>
      </c>
    </row>
    <row r="10" spans="1:10" s="13" customFormat="1" ht="47.25" x14ac:dyDescent="0.2">
      <c r="A10" s="34" t="s">
        <v>106</v>
      </c>
      <c r="B10" s="35" t="s">
        <v>105</v>
      </c>
      <c r="C10" s="65">
        <v>26864400</v>
      </c>
      <c r="D10" s="65">
        <v>26196121.920000002</v>
      </c>
      <c r="E10" s="36">
        <f t="shared" si="1"/>
        <v>97.512402733729402</v>
      </c>
      <c r="F10" s="37">
        <v>1036000</v>
      </c>
      <c r="G10" s="37">
        <v>1542138.4</v>
      </c>
      <c r="H10" s="21">
        <f>+G10/F10*100</f>
        <v>148.8550579150579</v>
      </c>
    </row>
    <row r="11" spans="1:10" s="13" customFormat="1" ht="31.5" x14ac:dyDescent="0.2">
      <c r="A11" s="34" t="s">
        <v>108</v>
      </c>
      <c r="B11" s="35" t="s">
        <v>107</v>
      </c>
      <c r="C11" s="65">
        <v>5796571</v>
      </c>
      <c r="D11" s="65">
        <v>5784337.3300000001</v>
      </c>
      <c r="E11" s="36">
        <f t="shared" si="1"/>
        <v>99.788949880886477</v>
      </c>
      <c r="F11" s="38"/>
      <c r="G11" s="38"/>
      <c r="H11" s="21"/>
    </row>
    <row r="12" spans="1:10" s="19" customFormat="1" ht="15.75" x14ac:dyDescent="0.2">
      <c r="A12" s="39" t="s">
        <v>109</v>
      </c>
      <c r="B12" s="30" t="s">
        <v>110</v>
      </c>
      <c r="C12" s="31">
        <f>+C13+C14+C15+C17+C18+C19+C20+C21+C24+C16+C22+C23+C25</f>
        <v>202173905.75</v>
      </c>
      <c r="D12" s="31">
        <f>+D13+D14+D15+D17+D18+D19+D20+D21+D24+D16+D22+D23+D25</f>
        <v>198267849.50999999</v>
      </c>
      <c r="E12" s="32">
        <f t="shared" si="1"/>
        <v>98.06797211266715</v>
      </c>
      <c r="F12" s="31">
        <f>+F13+F14+F15+F17+F18+F19+F20+F21+F24+F16+F22+F23+F25</f>
        <v>9874406</v>
      </c>
      <c r="G12" s="31">
        <f>+G13+G14+G15+G17+G18+G19+G20+G21+G24+G16+G22+G23+G25</f>
        <v>13582023.449999999</v>
      </c>
      <c r="H12" s="17">
        <f>+G12/F12*100</f>
        <v>137.54775173311691</v>
      </c>
    </row>
    <row r="13" spans="1:10" s="13" customFormat="1" ht="15.75" x14ac:dyDescent="0.2">
      <c r="A13" s="34" t="s">
        <v>111</v>
      </c>
      <c r="B13" s="35" t="s">
        <v>115</v>
      </c>
      <c r="C13" s="65">
        <v>29810900</v>
      </c>
      <c r="D13" s="65">
        <v>29600750.079999998</v>
      </c>
      <c r="E13" s="36">
        <f t="shared" si="1"/>
        <v>99.295056774535482</v>
      </c>
      <c r="F13" s="37">
        <v>1715000</v>
      </c>
      <c r="G13" s="37">
        <v>1957640.32</v>
      </c>
      <c r="H13" s="21">
        <f>+G13/F13*100</f>
        <v>114.14812361516036</v>
      </c>
    </row>
    <row r="14" spans="1:10" s="13" customFormat="1" ht="15.75" x14ac:dyDescent="0.2">
      <c r="A14" s="34" t="s">
        <v>112</v>
      </c>
      <c r="B14" s="35" t="s">
        <v>116</v>
      </c>
      <c r="C14" s="65">
        <v>35040186.75</v>
      </c>
      <c r="D14" s="65">
        <v>33724130.279999994</v>
      </c>
      <c r="E14" s="36">
        <f t="shared" si="1"/>
        <v>96.244151096026883</v>
      </c>
      <c r="F14" s="37">
        <v>500000</v>
      </c>
      <c r="G14" s="37">
        <v>2985297.1</v>
      </c>
      <c r="H14" s="21">
        <f>+G14/F14*100</f>
        <v>597.05941999999993</v>
      </c>
    </row>
    <row r="15" spans="1:10" s="13" customFormat="1" ht="15.75" x14ac:dyDescent="0.2">
      <c r="A15" s="34" t="s">
        <v>112</v>
      </c>
      <c r="B15" s="35" t="s">
        <v>117</v>
      </c>
      <c r="C15" s="65">
        <v>110587900</v>
      </c>
      <c r="D15" s="65">
        <v>108718200.83000001</v>
      </c>
      <c r="E15" s="36">
        <f t="shared" si="1"/>
        <v>98.30930945428932</v>
      </c>
      <c r="F15" s="38"/>
      <c r="G15" s="38"/>
      <c r="H15" s="21"/>
    </row>
    <row r="16" spans="1:10" s="13" customFormat="1" ht="15.75" x14ac:dyDescent="0.2">
      <c r="A16" s="46" t="s">
        <v>112</v>
      </c>
      <c r="B16" s="35">
        <v>1061</v>
      </c>
      <c r="C16" s="65">
        <v>1281226</v>
      </c>
      <c r="D16" s="65">
        <v>1087024.5</v>
      </c>
      <c r="E16" s="36">
        <f t="shared" si="1"/>
        <v>84.842525830727752</v>
      </c>
      <c r="F16" s="37">
        <v>6874426</v>
      </c>
      <c r="G16" s="37">
        <v>6823747.0099999998</v>
      </c>
      <c r="H16" s="21">
        <f t="shared" ref="H16:H26" si="2">+G16/F16*100</f>
        <v>99.262789504170968</v>
      </c>
    </row>
    <row r="17" spans="1:8" s="13" customFormat="1" ht="31.5" x14ac:dyDescent="0.2">
      <c r="A17" s="34" t="s">
        <v>113</v>
      </c>
      <c r="B17" s="35" t="s">
        <v>118</v>
      </c>
      <c r="C17" s="65">
        <v>6187000</v>
      </c>
      <c r="D17" s="65">
        <v>6158013.2799999993</v>
      </c>
      <c r="E17" s="36">
        <f t="shared" si="1"/>
        <v>99.531489898173575</v>
      </c>
      <c r="F17" s="37">
        <v>0</v>
      </c>
      <c r="G17" s="37">
        <v>748289.78</v>
      </c>
      <c r="H17" s="21"/>
    </row>
    <row r="18" spans="1:8" s="13" customFormat="1" ht="15.75" x14ac:dyDescent="0.2">
      <c r="A18" s="34" t="s">
        <v>114</v>
      </c>
      <c r="B18" s="35" t="s">
        <v>119</v>
      </c>
      <c r="C18" s="65">
        <v>11978094</v>
      </c>
      <c r="D18" s="65">
        <v>11978071.149999999</v>
      </c>
      <c r="E18" s="36">
        <f t="shared" si="1"/>
        <v>99.999809235091988</v>
      </c>
      <c r="F18" s="37">
        <v>390000</v>
      </c>
      <c r="G18" s="37">
        <v>672069.24</v>
      </c>
      <c r="H18" s="21">
        <f t="shared" si="2"/>
        <v>172.32544615384614</v>
      </c>
    </row>
    <row r="19" spans="1:8" s="13" customFormat="1" ht="24.75" customHeight="1" x14ac:dyDescent="0.2">
      <c r="A19" s="34" t="s">
        <v>120</v>
      </c>
      <c r="B19" s="35" t="s">
        <v>124</v>
      </c>
      <c r="C19" s="65">
        <v>4350862</v>
      </c>
      <c r="D19" s="65">
        <v>4337404.45</v>
      </c>
      <c r="E19" s="36">
        <f t="shared" si="1"/>
        <v>99.69069232717564</v>
      </c>
      <c r="F19" s="38"/>
      <c r="G19" s="38"/>
      <c r="H19" s="21"/>
    </row>
    <row r="20" spans="1:8" s="13" customFormat="1" ht="31.5" x14ac:dyDescent="0.2">
      <c r="A20" s="34" t="s">
        <v>121</v>
      </c>
      <c r="B20" s="35" t="s">
        <v>125</v>
      </c>
      <c r="C20" s="65">
        <v>291700</v>
      </c>
      <c r="D20" s="65">
        <v>288745.21000000002</v>
      </c>
      <c r="E20" s="36">
        <f t="shared" si="1"/>
        <v>98.987044909153241</v>
      </c>
      <c r="F20" s="38"/>
      <c r="G20" s="38"/>
      <c r="H20" s="21"/>
    </row>
    <row r="21" spans="1:8" s="13" customFormat="1" ht="31.5" x14ac:dyDescent="0.2">
      <c r="A21" s="34" t="s">
        <v>122</v>
      </c>
      <c r="B21" s="35" t="s">
        <v>126</v>
      </c>
      <c r="C21" s="65">
        <v>1106200</v>
      </c>
      <c r="D21" s="65">
        <v>850633.53</v>
      </c>
      <c r="E21" s="36">
        <f t="shared" si="1"/>
        <v>76.896902006870377</v>
      </c>
      <c r="F21" s="38"/>
      <c r="G21" s="38"/>
      <c r="H21" s="21"/>
    </row>
    <row r="22" spans="1:8" s="13" customFormat="1" ht="47.25" x14ac:dyDescent="0.2">
      <c r="A22" s="46" t="s">
        <v>212</v>
      </c>
      <c r="B22" s="28" t="s">
        <v>214</v>
      </c>
      <c r="C22" s="65">
        <v>142941</v>
      </c>
      <c r="D22" s="65">
        <v>142940.56</v>
      </c>
      <c r="E22" s="36">
        <f t="shared" si="1"/>
        <v>99.999692180689934</v>
      </c>
      <c r="F22" s="37"/>
      <c r="G22" s="37"/>
      <c r="H22" s="21"/>
    </row>
    <row r="23" spans="1:8" s="13" customFormat="1" ht="47.25" x14ac:dyDescent="0.2">
      <c r="A23" s="46" t="s">
        <v>213</v>
      </c>
      <c r="B23" s="28" t="s">
        <v>215</v>
      </c>
      <c r="C23" s="65">
        <v>1059583</v>
      </c>
      <c r="D23" s="65">
        <v>1045153.44</v>
      </c>
      <c r="E23" s="36">
        <f t="shared" si="1"/>
        <v>98.638185021843498</v>
      </c>
      <c r="F23" s="37">
        <v>394980</v>
      </c>
      <c r="G23" s="37">
        <v>394980</v>
      </c>
      <c r="H23" s="21">
        <f t="shared" si="2"/>
        <v>100</v>
      </c>
    </row>
    <row r="24" spans="1:8" s="13" customFormat="1" ht="47.25" x14ac:dyDescent="0.2">
      <c r="A24" s="34" t="s">
        <v>123</v>
      </c>
      <c r="B24" s="35" t="s">
        <v>127</v>
      </c>
      <c r="C24" s="65">
        <v>301713</v>
      </c>
      <c r="D24" s="65">
        <v>301182.2</v>
      </c>
      <c r="E24" s="36">
        <f t="shared" si="1"/>
        <v>99.824071220000462</v>
      </c>
      <c r="F24" s="38"/>
      <c r="G24" s="38"/>
      <c r="H24" s="21"/>
    </row>
    <row r="25" spans="1:8" s="13" customFormat="1" ht="47.25" x14ac:dyDescent="0.2">
      <c r="A25" s="46" t="s">
        <v>242</v>
      </c>
      <c r="B25" s="35">
        <v>1210</v>
      </c>
      <c r="C25" s="65">
        <v>35600</v>
      </c>
      <c r="D25" s="65">
        <v>35600</v>
      </c>
      <c r="E25" s="36">
        <f t="shared" si="1"/>
        <v>100</v>
      </c>
      <c r="F25" s="38"/>
      <c r="G25" s="38"/>
      <c r="H25" s="21"/>
    </row>
    <row r="26" spans="1:8" s="19" customFormat="1" ht="15.75" x14ac:dyDescent="0.2">
      <c r="A26" s="40" t="s">
        <v>128</v>
      </c>
      <c r="B26" s="39">
        <v>2000</v>
      </c>
      <c r="C26" s="31">
        <f>+C27+C28+C29+C30+C31+C32+C33</f>
        <v>10918160.07</v>
      </c>
      <c r="D26" s="31">
        <f t="shared" ref="D26" si="3">+D27+D28+D29+D30+D31+D32+D33</f>
        <v>10772556.060000001</v>
      </c>
      <c r="E26" s="32">
        <f t="shared" si="1"/>
        <v>98.66640524532994</v>
      </c>
      <c r="F26" s="31">
        <f t="shared" ref="F26:G26" si="4">+F27+F28+F29+F30+F31+F32+F33</f>
        <v>610000</v>
      </c>
      <c r="G26" s="31">
        <f t="shared" si="4"/>
        <v>610000</v>
      </c>
      <c r="H26" s="17">
        <f t="shared" si="2"/>
        <v>100</v>
      </c>
    </row>
    <row r="27" spans="1:8" s="13" customFormat="1" ht="15.75" x14ac:dyDescent="0.2">
      <c r="A27" s="34" t="s">
        <v>129</v>
      </c>
      <c r="B27" s="35" t="s">
        <v>139</v>
      </c>
      <c r="C27" s="65">
        <v>7216600</v>
      </c>
      <c r="D27" s="65">
        <v>7164393.8200000003</v>
      </c>
      <c r="E27" s="36">
        <f t="shared" si="1"/>
        <v>99.276582046947311</v>
      </c>
      <c r="F27" s="38"/>
      <c r="G27" s="38"/>
      <c r="H27" s="21"/>
    </row>
    <row r="28" spans="1:8" s="13" customFormat="1" ht="31.5" x14ac:dyDescent="0.2">
      <c r="A28" s="34" t="s">
        <v>130</v>
      </c>
      <c r="B28" s="35" t="s">
        <v>140</v>
      </c>
      <c r="C28" s="65">
        <v>935500</v>
      </c>
      <c r="D28" s="65">
        <v>935500</v>
      </c>
      <c r="E28" s="36">
        <f t="shared" si="1"/>
        <v>100</v>
      </c>
      <c r="F28" s="38"/>
      <c r="G28" s="38"/>
      <c r="H28" s="21"/>
    </row>
    <row r="29" spans="1:8" s="13" customFormat="1" ht="31.5" x14ac:dyDescent="0.2">
      <c r="A29" s="34" t="s">
        <v>131</v>
      </c>
      <c r="B29" s="35" t="s">
        <v>141</v>
      </c>
      <c r="C29" s="65">
        <v>211200</v>
      </c>
      <c r="D29" s="65">
        <v>211171</v>
      </c>
      <c r="E29" s="36">
        <f t="shared" si="1"/>
        <v>99.986268939393938</v>
      </c>
      <c r="F29" s="38"/>
      <c r="G29" s="38"/>
      <c r="H29" s="21"/>
    </row>
    <row r="30" spans="1:8" s="13" customFormat="1" ht="36.75" customHeight="1" x14ac:dyDescent="0.2">
      <c r="A30" s="34" t="s">
        <v>132</v>
      </c>
      <c r="B30" s="35" t="s">
        <v>142</v>
      </c>
      <c r="C30" s="65">
        <v>347200</v>
      </c>
      <c r="D30" s="65">
        <v>346086.32</v>
      </c>
      <c r="E30" s="36">
        <f t="shared" si="1"/>
        <v>99.679239631336401</v>
      </c>
      <c r="F30" s="38"/>
      <c r="G30" s="38"/>
      <c r="H30" s="21"/>
    </row>
    <row r="31" spans="1:8" s="13" customFormat="1" ht="35.25" customHeight="1" x14ac:dyDescent="0.2">
      <c r="A31" s="34" t="s">
        <v>133</v>
      </c>
      <c r="B31" s="35" t="s">
        <v>143</v>
      </c>
      <c r="C31" s="65">
        <v>877760.07000000007</v>
      </c>
      <c r="D31" s="65">
        <v>877760.07</v>
      </c>
      <c r="E31" s="36">
        <f t="shared" si="1"/>
        <v>99.999999999999986</v>
      </c>
      <c r="F31" s="38"/>
      <c r="G31" s="38"/>
      <c r="H31" s="21"/>
    </row>
    <row r="32" spans="1:8" s="13" customFormat="1" ht="15.75" x14ac:dyDescent="0.2">
      <c r="A32" s="34" t="s">
        <v>134</v>
      </c>
      <c r="B32" s="35" t="s">
        <v>144</v>
      </c>
      <c r="C32" s="65">
        <v>46300</v>
      </c>
      <c r="D32" s="65">
        <v>46300</v>
      </c>
      <c r="E32" s="36">
        <f t="shared" si="1"/>
        <v>100</v>
      </c>
      <c r="F32" s="38"/>
      <c r="G32" s="38"/>
      <c r="H32" s="21"/>
    </row>
    <row r="33" spans="1:8" s="13" customFormat="1" ht="15.75" x14ac:dyDescent="0.2">
      <c r="A33" s="34" t="s">
        <v>135</v>
      </c>
      <c r="B33" s="35" t="s">
        <v>145</v>
      </c>
      <c r="C33" s="65">
        <v>1283600</v>
      </c>
      <c r="D33" s="65">
        <v>1191344.8500000001</v>
      </c>
      <c r="E33" s="36">
        <f t="shared" si="1"/>
        <v>92.812780461202877</v>
      </c>
      <c r="F33" s="37">
        <v>610000</v>
      </c>
      <c r="G33" s="37">
        <v>610000</v>
      </c>
      <c r="H33" s="21">
        <f t="shared" ref="H33" si="5">+G33/F33*100</f>
        <v>100</v>
      </c>
    </row>
    <row r="34" spans="1:8" s="19" customFormat="1" ht="15.75" x14ac:dyDescent="0.2">
      <c r="A34" s="40" t="s">
        <v>136</v>
      </c>
      <c r="B34" s="39">
        <v>3000</v>
      </c>
      <c r="C34" s="31">
        <f>+C41+C42+C35+C36+C38+C40+C37+C39</f>
        <v>4369800</v>
      </c>
      <c r="D34" s="31">
        <f>+D41+D42+D35+D36+D38+D40+D37+D39</f>
        <v>4256469.3099999996</v>
      </c>
      <c r="E34" s="32">
        <f t="shared" si="1"/>
        <v>97.406501670557006</v>
      </c>
      <c r="F34" s="31">
        <f t="shared" ref="F34:G34" si="6">+F41+F42+F35+F36+F38+F40</f>
        <v>698136</v>
      </c>
      <c r="G34" s="31">
        <f t="shared" si="6"/>
        <v>698136</v>
      </c>
      <c r="H34" s="17"/>
    </row>
    <row r="35" spans="1:8" s="19" customFormat="1" ht="15.75" x14ac:dyDescent="0.2">
      <c r="A35" s="46" t="s">
        <v>220</v>
      </c>
      <c r="B35" s="28" t="s">
        <v>216</v>
      </c>
      <c r="C35" s="65">
        <v>21000</v>
      </c>
      <c r="D35" s="65">
        <v>16968.259999999998</v>
      </c>
      <c r="E35" s="36">
        <f t="shared" si="1"/>
        <v>80.801238095238091</v>
      </c>
      <c r="F35" s="31"/>
      <c r="G35" s="31"/>
      <c r="H35" s="17"/>
    </row>
    <row r="36" spans="1:8" s="19" customFormat="1" ht="39" customHeight="1" x14ac:dyDescent="0.2">
      <c r="A36" s="46" t="s">
        <v>221</v>
      </c>
      <c r="B36" s="28" t="s">
        <v>217</v>
      </c>
      <c r="C36" s="65">
        <v>18000</v>
      </c>
      <c r="D36" s="65">
        <v>18000</v>
      </c>
      <c r="E36" s="36">
        <f t="shared" si="1"/>
        <v>100</v>
      </c>
      <c r="F36" s="31"/>
      <c r="G36" s="31"/>
      <c r="H36" s="17"/>
    </row>
    <row r="37" spans="1:8" s="19" customFormat="1" ht="15.75" x14ac:dyDescent="0.2">
      <c r="A37" s="46" t="s">
        <v>243</v>
      </c>
      <c r="B37" s="28">
        <v>3133</v>
      </c>
      <c r="C37" s="65">
        <v>61000</v>
      </c>
      <c r="D37" s="65">
        <v>60000</v>
      </c>
      <c r="E37" s="36">
        <f t="shared" si="1"/>
        <v>98.360655737704917</v>
      </c>
      <c r="F37" s="31"/>
      <c r="G37" s="31"/>
      <c r="H37" s="17"/>
    </row>
    <row r="38" spans="1:8" s="19" customFormat="1" ht="72" customHeight="1" x14ac:dyDescent="0.2">
      <c r="A38" s="46" t="s">
        <v>222</v>
      </c>
      <c r="B38" s="28" t="s">
        <v>218</v>
      </c>
      <c r="C38" s="65">
        <v>400000</v>
      </c>
      <c r="D38" s="65">
        <v>396610</v>
      </c>
      <c r="E38" s="36">
        <f t="shared" si="1"/>
        <v>99.152500000000003</v>
      </c>
      <c r="F38" s="31"/>
      <c r="G38" s="31"/>
      <c r="H38" s="17"/>
    </row>
    <row r="39" spans="1:8" s="19" customFormat="1" ht="81.75" customHeight="1" x14ac:dyDescent="0.2">
      <c r="A39" s="46" t="s">
        <v>244</v>
      </c>
      <c r="B39" s="28">
        <v>3160</v>
      </c>
      <c r="C39" s="65">
        <v>103300</v>
      </c>
      <c r="D39" s="65">
        <v>102965.83</v>
      </c>
      <c r="E39" s="36">
        <f t="shared" si="1"/>
        <v>99.676505324298162</v>
      </c>
      <c r="F39" s="31"/>
      <c r="G39" s="31"/>
      <c r="H39" s="17"/>
    </row>
    <row r="40" spans="1:8" s="19" customFormat="1" ht="31.5" x14ac:dyDescent="0.2">
      <c r="A40" s="46" t="s">
        <v>223</v>
      </c>
      <c r="B40" s="28" t="s">
        <v>219</v>
      </c>
      <c r="C40" s="65">
        <v>100000</v>
      </c>
      <c r="D40" s="65">
        <v>100000</v>
      </c>
      <c r="E40" s="36">
        <f t="shared" si="1"/>
        <v>100</v>
      </c>
      <c r="F40" s="31"/>
      <c r="G40" s="31"/>
      <c r="H40" s="17"/>
    </row>
    <row r="41" spans="1:8" s="13" customFormat="1" ht="41.25" customHeight="1" x14ac:dyDescent="0.2">
      <c r="A41" s="34" t="s">
        <v>137</v>
      </c>
      <c r="B41" s="35" t="s">
        <v>146</v>
      </c>
      <c r="C41" s="65">
        <v>1985000</v>
      </c>
      <c r="D41" s="65">
        <v>1909701.2200000002</v>
      </c>
      <c r="E41" s="36">
        <f t="shared" ref="E41:E57" si="7">+D41/C41*100</f>
        <v>96.206610579345096</v>
      </c>
      <c r="F41" s="38"/>
      <c r="G41" s="38"/>
      <c r="H41" s="21"/>
    </row>
    <row r="42" spans="1:8" s="13" customFormat="1" ht="15.75" x14ac:dyDescent="0.2">
      <c r="A42" s="34" t="s">
        <v>138</v>
      </c>
      <c r="B42" s="35" t="s">
        <v>147</v>
      </c>
      <c r="C42" s="65">
        <v>1681500</v>
      </c>
      <c r="D42" s="65">
        <v>1652224</v>
      </c>
      <c r="E42" s="36">
        <f t="shared" si="7"/>
        <v>98.258935474278914</v>
      </c>
      <c r="F42" s="37">
        <v>698136</v>
      </c>
      <c r="G42" s="37">
        <v>698136</v>
      </c>
      <c r="H42" s="21"/>
    </row>
    <row r="43" spans="1:8" s="19" customFormat="1" ht="15.75" x14ac:dyDescent="0.2">
      <c r="A43" s="40" t="s">
        <v>148</v>
      </c>
      <c r="B43" s="41" t="s">
        <v>165</v>
      </c>
      <c r="C43" s="42">
        <f>+C44+C45+C46+C47+C48+C49</f>
        <v>12745500</v>
      </c>
      <c r="D43" s="42">
        <f t="shared" ref="D43" si="8">+D44+D45+D46+D47+D48+D49</f>
        <v>12459012.520000001</v>
      </c>
      <c r="E43" s="32">
        <f t="shared" si="7"/>
        <v>97.752246047624652</v>
      </c>
      <c r="F43" s="42">
        <f>+F44+F45+F46+F47+F48</f>
        <v>270000</v>
      </c>
      <c r="G43" s="42">
        <f>+G44+G45+G46+G47+G48</f>
        <v>293431.5</v>
      </c>
      <c r="H43" s="17">
        <f>+G43/F43*100</f>
        <v>108.67833333333334</v>
      </c>
    </row>
    <row r="44" spans="1:8" s="13" customFormat="1" ht="15.75" x14ac:dyDescent="0.2">
      <c r="A44" s="34" t="s">
        <v>149</v>
      </c>
      <c r="B44" s="35" t="s">
        <v>166</v>
      </c>
      <c r="C44" s="65">
        <v>3818000</v>
      </c>
      <c r="D44" s="65">
        <v>3803887.9</v>
      </c>
      <c r="E44" s="36">
        <f t="shared" si="7"/>
        <v>99.630379779989525</v>
      </c>
      <c r="F44" s="37">
        <v>50000</v>
      </c>
      <c r="G44" s="37">
        <v>240494.25</v>
      </c>
      <c r="H44" s="21"/>
    </row>
    <row r="45" spans="1:8" s="13" customFormat="1" ht="15.75" x14ac:dyDescent="0.2">
      <c r="A45" s="34" t="s">
        <v>150</v>
      </c>
      <c r="B45" s="35" t="s">
        <v>167</v>
      </c>
      <c r="C45" s="65">
        <v>174000</v>
      </c>
      <c r="D45" s="65">
        <v>167949.24</v>
      </c>
      <c r="E45" s="36">
        <f t="shared" si="7"/>
        <v>96.522551724137926</v>
      </c>
      <c r="F45" s="37">
        <v>4000</v>
      </c>
      <c r="G45" s="37">
        <v>0</v>
      </c>
      <c r="H45" s="21"/>
    </row>
    <row r="46" spans="1:8" s="13" customFormat="1" ht="31.5" x14ac:dyDescent="0.2">
      <c r="A46" s="34" t="s">
        <v>151</v>
      </c>
      <c r="B46" s="35" t="s">
        <v>168</v>
      </c>
      <c r="C46" s="65">
        <v>6791500</v>
      </c>
      <c r="D46" s="65">
        <v>6591351.9500000002</v>
      </c>
      <c r="E46" s="36">
        <f t="shared" si="7"/>
        <v>97.052962526687764</v>
      </c>
      <c r="F46" s="37">
        <v>216000</v>
      </c>
      <c r="G46" s="37">
        <v>52937.25</v>
      </c>
      <c r="H46" s="21">
        <f>+G46/F46*100</f>
        <v>24.507986111111109</v>
      </c>
    </row>
    <row r="47" spans="1:8" s="13" customFormat="1" ht="15.75" x14ac:dyDescent="0.2">
      <c r="A47" s="34" t="s">
        <v>152</v>
      </c>
      <c r="B47" s="35" t="s">
        <v>169</v>
      </c>
      <c r="C47" s="65">
        <v>343000</v>
      </c>
      <c r="D47" s="65">
        <v>337186.08</v>
      </c>
      <c r="E47" s="36">
        <f t="shared" si="7"/>
        <v>98.304979591836741</v>
      </c>
      <c r="F47" s="38"/>
      <c r="G47" s="38"/>
      <c r="H47" s="21"/>
    </row>
    <row r="48" spans="1:8" s="13" customFormat="1" ht="15.75" x14ac:dyDescent="0.2">
      <c r="A48" s="34" t="s">
        <v>153</v>
      </c>
      <c r="B48" s="35" t="s">
        <v>170</v>
      </c>
      <c r="C48" s="65">
        <v>1151000</v>
      </c>
      <c r="D48" s="65">
        <v>1149833.97</v>
      </c>
      <c r="E48" s="36">
        <f t="shared" si="7"/>
        <v>99.898694178974807</v>
      </c>
      <c r="F48" s="38"/>
      <c r="G48" s="38"/>
      <c r="H48" s="21"/>
    </row>
    <row r="49" spans="1:8" s="13" customFormat="1" ht="15.75" x14ac:dyDescent="0.2">
      <c r="A49" s="46" t="s">
        <v>224</v>
      </c>
      <c r="B49" s="35">
        <v>4082</v>
      </c>
      <c r="C49" s="65">
        <v>468000</v>
      </c>
      <c r="D49" s="65">
        <v>408803.38</v>
      </c>
      <c r="E49" s="36">
        <f t="shared" si="7"/>
        <v>87.351149572649575</v>
      </c>
      <c r="F49" s="38"/>
      <c r="G49" s="38"/>
      <c r="H49" s="21"/>
    </row>
    <row r="50" spans="1:8" s="19" customFormat="1" ht="15.75" x14ac:dyDescent="0.2">
      <c r="A50" s="40" t="s">
        <v>154</v>
      </c>
      <c r="B50" s="41" t="s">
        <v>171</v>
      </c>
      <c r="C50" s="42">
        <f>+C52+C53+C51</f>
        <v>3107100</v>
      </c>
      <c r="D50" s="42">
        <f t="shared" ref="D50" si="9">+D52+D53+D51</f>
        <v>3071767.0799999996</v>
      </c>
      <c r="E50" s="32">
        <f t="shared" si="7"/>
        <v>98.862832866660227</v>
      </c>
      <c r="F50" s="42"/>
      <c r="G50" s="42"/>
      <c r="H50" s="17"/>
    </row>
    <row r="51" spans="1:8" s="13" customFormat="1" ht="31.5" x14ac:dyDescent="0.2">
      <c r="A51" s="44" t="s">
        <v>225</v>
      </c>
      <c r="B51" s="35">
        <v>5011</v>
      </c>
      <c r="C51" s="65">
        <v>510000</v>
      </c>
      <c r="D51" s="65">
        <v>508199.20999999996</v>
      </c>
      <c r="E51" s="36">
        <f t="shared" si="7"/>
        <v>99.646903921568622</v>
      </c>
      <c r="F51" s="43"/>
      <c r="G51" s="43"/>
      <c r="H51" s="21"/>
    </row>
    <row r="52" spans="1:8" s="13" customFormat="1" ht="31.5" x14ac:dyDescent="0.2">
      <c r="A52" s="34" t="s">
        <v>155</v>
      </c>
      <c r="B52" s="35" t="s">
        <v>172</v>
      </c>
      <c r="C52" s="65">
        <v>1682100</v>
      </c>
      <c r="D52" s="65">
        <v>1648567.8699999996</v>
      </c>
      <c r="E52" s="36">
        <f t="shared" si="7"/>
        <v>98.006531716306981</v>
      </c>
      <c r="F52" s="38"/>
      <c r="G52" s="38"/>
      <c r="H52" s="21"/>
    </row>
    <row r="53" spans="1:8" s="13" customFormat="1" ht="23.25" customHeight="1" x14ac:dyDescent="0.2">
      <c r="A53" s="34" t="s">
        <v>156</v>
      </c>
      <c r="B53" s="35" t="s">
        <v>173</v>
      </c>
      <c r="C53" s="65">
        <v>915000</v>
      </c>
      <c r="D53" s="65">
        <v>915000</v>
      </c>
      <c r="E53" s="36">
        <f t="shared" si="7"/>
        <v>100</v>
      </c>
      <c r="F53" s="38"/>
      <c r="G53" s="38"/>
      <c r="H53" s="21"/>
    </row>
    <row r="54" spans="1:8" s="19" customFormat="1" ht="15.75" x14ac:dyDescent="0.2">
      <c r="A54" s="40" t="s">
        <v>157</v>
      </c>
      <c r="B54" s="41" t="s">
        <v>174</v>
      </c>
      <c r="C54" s="42">
        <f>+C56+C57+C59+C55</f>
        <v>14202867</v>
      </c>
      <c r="D54" s="42">
        <f>+D56+D57+D59+D55</f>
        <v>13246621.209999999</v>
      </c>
      <c r="E54" s="32">
        <f t="shared" si="7"/>
        <v>93.26723407323324</v>
      </c>
      <c r="F54" s="42">
        <f>+F56+F57+F59+F55+F58</f>
        <v>9040327</v>
      </c>
      <c r="G54" s="42">
        <f>+G56+G57+G59+G55+G58</f>
        <v>5440378.3600000003</v>
      </c>
      <c r="H54" s="21">
        <f t="shared" ref="H54" si="10">+G54/F54*100</f>
        <v>60.178999719811024</v>
      </c>
    </row>
    <row r="55" spans="1:8" s="13" customFormat="1" ht="15.75" x14ac:dyDescent="0.2">
      <c r="A55" s="44" t="s">
        <v>226</v>
      </c>
      <c r="B55" s="35">
        <v>6013</v>
      </c>
      <c r="C55" s="65">
        <v>473000</v>
      </c>
      <c r="D55" s="65">
        <v>137393.42000000001</v>
      </c>
      <c r="E55" s="36">
        <f t="shared" si="7"/>
        <v>29.047234672304445</v>
      </c>
      <c r="F55" s="43"/>
      <c r="G55" s="43"/>
      <c r="H55" s="21"/>
    </row>
    <row r="56" spans="1:8" s="13" customFormat="1" ht="15.75" x14ac:dyDescent="0.2">
      <c r="A56" s="34" t="s">
        <v>158</v>
      </c>
      <c r="B56" s="35" t="s">
        <v>175</v>
      </c>
      <c r="C56" s="65">
        <v>12529867</v>
      </c>
      <c r="D56" s="65">
        <v>11909227.789999999</v>
      </c>
      <c r="E56" s="36">
        <f t="shared" si="7"/>
        <v>95.046721485551274</v>
      </c>
      <c r="F56" s="38"/>
      <c r="G56" s="38"/>
      <c r="H56" s="21"/>
    </row>
    <row r="57" spans="1:8" s="13" customFormat="1" ht="78.75" x14ac:dyDescent="0.2">
      <c r="A57" s="44" t="s">
        <v>196</v>
      </c>
      <c r="B57" s="45" t="s">
        <v>195</v>
      </c>
      <c r="C57" s="65">
        <v>1200000</v>
      </c>
      <c r="D57" s="65">
        <v>1200000</v>
      </c>
      <c r="E57" s="36">
        <f t="shared" si="7"/>
        <v>100</v>
      </c>
      <c r="F57" s="38"/>
      <c r="G57" s="38"/>
      <c r="H57" s="21"/>
    </row>
    <row r="58" spans="1:8" s="13" customFormat="1" ht="63" x14ac:dyDescent="0.2">
      <c r="A58" s="44" t="s">
        <v>247</v>
      </c>
      <c r="B58" s="45">
        <v>6072</v>
      </c>
      <c r="C58" s="65"/>
      <c r="D58" s="65"/>
      <c r="E58" s="36"/>
      <c r="F58" s="37">
        <v>9040327</v>
      </c>
      <c r="G58" s="37">
        <v>5440378.3600000003</v>
      </c>
      <c r="H58" s="21">
        <f t="shared" ref="H58:H74" si="11">+G58/F58*100</f>
        <v>60.178999719811024</v>
      </c>
    </row>
    <row r="59" spans="1:8" s="13" customFormat="1" ht="63" x14ac:dyDescent="0.2">
      <c r="A59" s="44" t="s">
        <v>229</v>
      </c>
      <c r="B59" s="45">
        <v>6083</v>
      </c>
      <c r="C59" s="37"/>
      <c r="D59" s="37"/>
      <c r="E59" s="37"/>
      <c r="F59" s="37"/>
      <c r="G59" s="38"/>
      <c r="H59" s="21"/>
    </row>
    <row r="60" spans="1:8" s="19" customFormat="1" ht="15.75" x14ac:dyDescent="0.2">
      <c r="A60" s="40" t="s">
        <v>182</v>
      </c>
      <c r="B60" s="41" t="s">
        <v>185</v>
      </c>
      <c r="C60" s="42"/>
      <c r="D60" s="42"/>
      <c r="E60" s="32"/>
      <c r="F60" s="42">
        <f>+F67+F70+F69+F62+F65+F61+F63+F64+F66+F68+F71</f>
        <v>30627468.66</v>
      </c>
      <c r="G60" s="42">
        <f>+G67+G70+G69+G62+G65+G61+G63+G64+G66+G68+G71</f>
        <v>20535348.27</v>
      </c>
      <c r="H60" s="21">
        <f t="shared" si="11"/>
        <v>67.048793675918489</v>
      </c>
    </row>
    <row r="61" spans="1:8" s="13" customFormat="1" ht="15.75" x14ac:dyDescent="0.2">
      <c r="A61" s="44" t="s">
        <v>230</v>
      </c>
      <c r="B61" s="35">
        <v>7310</v>
      </c>
      <c r="C61" s="43"/>
      <c r="D61" s="43"/>
      <c r="E61" s="36"/>
      <c r="F61" s="37">
        <v>2713895</v>
      </c>
      <c r="G61" s="37">
        <v>0</v>
      </c>
      <c r="H61" s="21"/>
    </row>
    <row r="62" spans="1:8" s="19" customFormat="1" ht="15.75" x14ac:dyDescent="0.2">
      <c r="A62" s="44" t="s">
        <v>198</v>
      </c>
      <c r="B62" s="35">
        <v>7321</v>
      </c>
      <c r="C62" s="42"/>
      <c r="D62" s="42"/>
      <c r="E62" s="32"/>
      <c r="F62" s="37">
        <v>1436100.25</v>
      </c>
      <c r="G62" s="37">
        <v>1602252.19</v>
      </c>
      <c r="H62" s="21">
        <f t="shared" si="11"/>
        <v>111.5696616583696</v>
      </c>
    </row>
    <row r="63" spans="1:8" s="19" customFormat="1" ht="15.75" hidden="1" x14ac:dyDescent="0.2">
      <c r="A63" s="44" t="s">
        <v>231</v>
      </c>
      <c r="B63" s="35">
        <v>7324</v>
      </c>
      <c r="C63" s="42"/>
      <c r="D63" s="42"/>
      <c r="E63" s="32"/>
      <c r="F63" s="37"/>
      <c r="G63" s="37"/>
      <c r="H63" s="21"/>
    </row>
    <row r="64" spans="1:8" s="19" customFormat="1" ht="15.75" x14ac:dyDescent="0.2">
      <c r="A64" s="44" t="s">
        <v>232</v>
      </c>
      <c r="B64" s="35">
        <v>7325</v>
      </c>
      <c r="C64" s="42"/>
      <c r="D64" s="42"/>
      <c r="E64" s="32"/>
      <c r="F64" s="37">
        <v>350000</v>
      </c>
      <c r="G64" s="37">
        <v>194013.08</v>
      </c>
      <c r="H64" s="21">
        <f t="shared" si="11"/>
        <v>55.432308571428571</v>
      </c>
    </row>
    <row r="65" spans="1:8" s="19" customFormat="1" ht="15.75" x14ac:dyDescent="0.2">
      <c r="A65" s="44" t="s">
        <v>199</v>
      </c>
      <c r="B65" s="35">
        <v>7330</v>
      </c>
      <c r="C65" s="42"/>
      <c r="D65" s="42"/>
      <c r="E65" s="32"/>
      <c r="F65" s="37">
        <v>608100</v>
      </c>
      <c r="G65" s="37">
        <v>597677.48</v>
      </c>
      <c r="H65" s="21"/>
    </row>
    <row r="66" spans="1:8" s="19" customFormat="1" ht="35.25" customHeight="1" x14ac:dyDescent="0.2">
      <c r="A66" s="44" t="s">
        <v>233</v>
      </c>
      <c r="B66" s="35">
        <v>7350</v>
      </c>
      <c r="C66" s="42"/>
      <c r="D66" s="42"/>
      <c r="E66" s="32"/>
      <c r="F66" s="37">
        <v>55000</v>
      </c>
      <c r="G66" s="37">
        <v>0</v>
      </c>
      <c r="H66" s="21"/>
    </row>
    <row r="67" spans="1:8" s="13" customFormat="1" ht="31.5" x14ac:dyDescent="0.2">
      <c r="A67" s="34" t="s">
        <v>183</v>
      </c>
      <c r="B67" s="35" t="s">
        <v>186</v>
      </c>
      <c r="C67" s="43"/>
      <c r="D67" s="43"/>
      <c r="E67" s="36"/>
      <c r="F67" s="37">
        <v>1400000</v>
      </c>
      <c r="G67" s="37">
        <v>18312.400000000001</v>
      </c>
      <c r="H67" s="21"/>
    </row>
    <row r="68" spans="1:8" s="13" customFormat="1" ht="31.5" x14ac:dyDescent="0.2">
      <c r="A68" s="44" t="s">
        <v>234</v>
      </c>
      <c r="B68" s="35">
        <v>7363</v>
      </c>
      <c r="C68" s="43"/>
      <c r="D68" s="43"/>
      <c r="E68" s="36"/>
      <c r="F68" s="37">
        <v>10813078.41</v>
      </c>
      <c r="G68" s="37">
        <v>10692684.35</v>
      </c>
      <c r="H68" s="21">
        <f t="shared" si="11"/>
        <v>98.886588486321713</v>
      </c>
    </row>
    <row r="69" spans="1:8" s="13" customFormat="1" ht="37.5" customHeight="1" x14ac:dyDescent="0.2">
      <c r="A69" s="34" t="s">
        <v>197</v>
      </c>
      <c r="B69" s="35">
        <v>7368</v>
      </c>
      <c r="C69" s="43"/>
      <c r="D69" s="43"/>
      <c r="E69" s="36"/>
      <c r="F69" s="37">
        <v>3304829</v>
      </c>
      <c r="G69" s="37">
        <v>3304829</v>
      </c>
      <c r="H69" s="21">
        <f t="shared" si="11"/>
        <v>100</v>
      </c>
    </row>
    <row r="70" spans="1:8" s="13" customFormat="1" ht="33.75" customHeight="1" x14ac:dyDescent="0.2">
      <c r="A70" s="34" t="s">
        <v>184</v>
      </c>
      <c r="B70" s="35" t="s">
        <v>187</v>
      </c>
      <c r="C70" s="43"/>
      <c r="D70" s="43"/>
      <c r="E70" s="36"/>
      <c r="F70" s="37">
        <v>5946466</v>
      </c>
      <c r="G70" s="37">
        <v>4125579.77</v>
      </c>
      <c r="H70" s="21">
        <f t="shared" si="11"/>
        <v>69.378682565409434</v>
      </c>
    </row>
    <row r="71" spans="1:8" s="13" customFormat="1" ht="31.5" x14ac:dyDescent="0.2">
      <c r="A71" s="44" t="s">
        <v>248</v>
      </c>
      <c r="B71" s="35">
        <v>7380</v>
      </c>
      <c r="C71" s="43"/>
      <c r="D71" s="43"/>
      <c r="E71" s="36"/>
      <c r="F71" s="37">
        <v>4000000</v>
      </c>
      <c r="G71" s="37"/>
      <c r="H71" s="21"/>
    </row>
    <row r="72" spans="1:8" s="19" customFormat="1" ht="15.75" x14ac:dyDescent="0.2">
      <c r="A72" s="40" t="s">
        <v>188</v>
      </c>
      <c r="B72" s="41" t="s">
        <v>189</v>
      </c>
      <c r="C72" s="42">
        <f>+C73+C74</f>
        <v>9399755</v>
      </c>
      <c r="D72" s="42">
        <f t="shared" ref="D72" si="12">+D73+D74</f>
        <v>6149141.5899999999</v>
      </c>
      <c r="E72" s="36">
        <f>+D72/C72*100</f>
        <v>65.418104939969183</v>
      </c>
      <c r="F72" s="42">
        <f>+F73+F74</f>
        <v>12845894</v>
      </c>
      <c r="G72" s="42">
        <f>+G73+G74</f>
        <v>12827715.52</v>
      </c>
      <c r="H72" s="17">
        <f t="shared" si="11"/>
        <v>99.858488011811403</v>
      </c>
    </row>
    <row r="73" spans="1:8" s="13" customFormat="1" ht="31.5" x14ac:dyDescent="0.2">
      <c r="A73" s="34" t="s">
        <v>159</v>
      </c>
      <c r="B73" s="35" t="s">
        <v>176</v>
      </c>
      <c r="C73" s="65">
        <v>9399755</v>
      </c>
      <c r="D73" s="65">
        <v>6149141.5899999999</v>
      </c>
      <c r="E73" s="36">
        <f>+D73/C73*100</f>
        <v>65.418104939969183</v>
      </c>
      <c r="F73" s="37">
        <v>1214434</v>
      </c>
      <c r="G73" s="37">
        <v>1196255.52</v>
      </c>
      <c r="H73" s="21"/>
    </row>
    <row r="74" spans="1:8" s="13" customFormat="1" ht="31.5" x14ac:dyDescent="0.2">
      <c r="A74" s="44" t="s">
        <v>200</v>
      </c>
      <c r="B74" s="35">
        <v>7462</v>
      </c>
      <c r="C74" s="37"/>
      <c r="D74" s="37"/>
      <c r="E74" s="36"/>
      <c r="F74" s="37">
        <v>11631460</v>
      </c>
      <c r="G74" s="37">
        <v>11631460</v>
      </c>
      <c r="H74" s="21">
        <f t="shared" si="11"/>
        <v>100</v>
      </c>
    </row>
    <row r="75" spans="1:8" s="19" customFormat="1" ht="15.75" x14ac:dyDescent="0.2">
      <c r="A75" s="40" t="s">
        <v>190</v>
      </c>
      <c r="B75" s="41" t="s">
        <v>192</v>
      </c>
      <c r="C75" s="42">
        <f>+C77+C78+C79+C76</f>
        <v>1774300</v>
      </c>
      <c r="D75" s="42">
        <f t="shared" ref="D75" si="13">+D77+D78+D79+D76</f>
        <v>1727745.81</v>
      </c>
      <c r="E75" s="36">
        <f>+D75/C75*100</f>
        <v>97.376193991996857</v>
      </c>
      <c r="F75" s="42"/>
      <c r="G75" s="39"/>
      <c r="H75" s="17"/>
    </row>
    <row r="76" spans="1:8" s="19" customFormat="1" ht="15.75" x14ac:dyDescent="0.2">
      <c r="A76" s="44" t="s">
        <v>227</v>
      </c>
      <c r="B76" s="35">
        <v>7610</v>
      </c>
      <c r="C76" s="65">
        <v>40000</v>
      </c>
      <c r="D76" s="65">
        <v>39100</v>
      </c>
      <c r="E76" s="36"/>
      <c r="F76" s="42"/>
      <c r="G76" s="39"/>
      <c r="H76" s="17"/>
    </row>
    <row r="77" spans="1:8" s="19" customFormat="1" ht="15.75" x14ac:dyDescent="0.2">
      <c r="A77" s="44" t="s">
        <v>160</v>
      </c>
      <c r="B77" s="45" t="s">
        <v>177</v>
      </c>
      <c r="C77" s="65">
        <v>780000</v>
      </c>
      <c r="D77" s="65">
        <v>780000</v>
      </c>
      <c r="E77" s="36">
        <f>+D77/C77*100</f>
        <v>100</v>
      </c>
      <c r="F77" s="42"/>
      <c r="G77" s="39"/>
      <c r="H77" s="17"/>
    </row>
    <row r="78" spans="1:8" s="13" customFormat="1" ht="15.75" x14ac:dyDescent="0.2">
      <c r="A78" s="34" t="s">
        <v>191</v>
      </c>
      <c r="B78" s="35" t="s">
        <v>178</v>
      </c>
      <c r="C78" s="65">
        <v>130000</v>
      </c>
      <c r="D78" s="65">
        <v>114417</v>
      </c>
      <c r="E78" s="36">
        <f>+D78/C78*100</f>
        <v>88.013076923076923</v>
      </c>
      <c r="F78" s="43"/>
      <c r="G78" s="38"/>
      <c r="H78" s="21"/>
    </row>
    <row r="79" spans="1:8" s="13" customFormat="1" ht="15.75" x14ac:dyDescent="0.2">
      <c r="A79" s="44" t="s">
        <v>161</v>
      </c>
      <c r="B79" s="45" t="s">
        <v>179</v>
      </c>
      <c r="C79" s="65">
        <v>824300</v>
      </c>
      <c r="D79" s="65">
        <v>794228.81</v>
      </c>
      <c r="E79" s="36">
        <f>+D79/C79*100</f>
        <v>96.351911925269931</v>
      </c>
      <c r="F79" s="43"/>
      <c r="G79" s="38"/>
      <c r="H79" s="21"/>
    </row>
    <row r="80" spans="1:8" s="19" customFormat="1" ht="15.75" x14ac:dyDescent="0.2">
      <c r="A80" s="40" t="s">
        <v>193</v>
      </c>
      <c r="B80" s="41" t="s">
        <v>194</v>
      </c>
      <c r="C80" s="42">
        <f>+C81+C82+C83</f>
        <v>327000</v>
      </c>
      <c r="D80" s="42"/>
      <c r="E80" s="32"/>
      <c r="F80" s="42">
        <f>+F82+F81</f>
        <v>203249</v>
      </c>
      <c r="G80" s="39"/>
      <c r="H80" s="17"/>
    </row>
    <row r="81" spans="1:10" s="19" customFormat="1" ht="33.75" customHeight="1" x14ac:dyDescent="0.2">
      <c r="A81" s="46" t="s">
        <v>245</v>
      </c>
      <c r="B81" s="35">
        <v>8311</v>
      </c>
      <c r="C81" s="43">
        <v>14000</v>
      </c>
      <c r="D81" s="42"/>
      <c r="E81" s="32"/>
      <c r="F81" s="37">
        <v>188249</v>
      </c>
      <c r="G81" s="37">
        <v>0</v>
      </c>
      <c r="H81" s="17"/>
    </row>
    <row r="82" spans="1:10" s="13" customFormat="1" ht="33" customHeight="1" x14ac:dyDescent="0.2">
      <c r="A82" s="34" t="s">
        <v>249</v>
      </c>
      <c r="B82" s="35">
        <v>8313</v>
      </c>
      <c r="C82" s="43"/>
      <c r="D82" s="43"/>
      <c r="E82" s="36"/>
      <c r="F82" s="37">
        <v>15000</v>
      </c>
      <c r="G82" s="38"/>
      <c r="H82" s="21"/>
    </row>
    <row r="83" spans="1:10" s="13" customFormat="1" ht="33.75" customHeight="1" x14ac:dyDescent="0.2">
      <c r="A83" s="44" t="s">
        <v>246</v>
      </c>
      <c r="B83" s="35">
        <v>8330</v>
      </c>
      <c r="C83" s="43">
        <v>313000</v>
      </c>
      <c r="D83" s="43"/>
      <c r="E83" s="36"/>
      <c r="F83" s="43"/>
      <c r="G83" s="38"/>
      <c r="H83" s="21"/>
    </row>
    <row r="84" spans="1:10" s="19" customFormat="1" ht="15.75" x14ac:dyDescent="0.2">
      <c r="A84" s="40" t="s">
        <v>162</v>
      </c>
      <c r="B84" s="41" t="s">
        <v>180</v>
      </c>
      <c r="C84" s="42">
        <f>+C86+C85+C87</f>
        <v>2130000</v>
      </c>
      <c r="D84" s="42">
        <f t="shared" ref="D84" si="14">+D86+D85+D87</f>
        <v>2129980</v>
      </c>
      <c r="E84" s="32">
        <f>+D84/C84*100</f>
        <v>99.99906103286385</v>
      </c>
      <c r="F84" s="42">
        <f>+F86+F85+F87</f>
        <v>830000</v>
      </c>
      <c r="G84" s="42">
        <f>+G86+G85+G87</f>
        <v>829500</v>
      </c>
      <c r="H84" s="17">
        <f t="shared" ref="H84:H87" si="15">+G84/F84*100</f>
        <v>99.939759036144579</v>
      </c>
    </row>
    <row r="85" spans="1:10" s="19" customFormat="1" ht="31.5" x14ac:dyDescent="0.2">
      <c r="A85" s="44" t="s">
        <v>201</v>
      </c>
      <c r="B85" s="35">
        <v>9750</v>
      </c>
      <c r="C85" s="42"/>
      <c r="D85" s="42"/>
      <c r="E85" s="32"/>
      <c r="F85" s="37">
        <v>340000</v>
      </c>
      <c r="G85" s="37">
        <v>340000</v>
      </c>
      <c r="H85" s="21">
        <f t="shared" si="15"/>
        <v>100</v>
      </c>
    </row>
    <row r="86" spans="1:10" s="13" customFormat="1" ht="15.75" x14ac:dyDescent="0.2">
      <c r="A86" s="34" t="s">
        <v>163</v>
      </c>
      <c r="B86" s="35" t="s">
        <v>181</v>
      </c>
      <c r="C86" s="37">
        <v>2000000</v>
      </c>
      <c r="D86" s="37">
        <v>2000000</v>
      </c>
      <c r="E86" s="36">
        <f>+D86/C86*100</f>
        <v>100</v>
      </c>
      <c r="F86" s="37">
        <v>230000</v>
      </c>
      <c r="G86" s="37">
        <v>230000</v>
      </c>
      <c r="H86" s="21"/>
    </row>
    <row r="87" spans="1:10" s="13" customFormat="1" ht="31.5" x14ac:dyDescent="0.2">
      <c r="A87" s="34" t="s">
        <v>228</v>
      </c>
      <c r="B87" s="35">
        <v>9800</v>
      </c>
      <c r="C87" s="37">
        <v>130000</v>
      </c>
      <c r="D87" s="37">
        <v>129980</v>
      </c>
      <c r="E87" s="36">
        <f>+D87/C87*100</f>
        <v>99.984615384615381</v>
      </c>
      <c r="F87" s="37">
        <v>260000</v>
      </c>
      <c r="G87" s="37">
        <v>259500</v>
      </c>
      <c r="H87" s="21">
        <f t="shared" si="15"/>
        <v>99.807692307692307</v>
      </c>
    </row>
    <row r="88" spans="1:10" s="19" customFormat="1" ht="15.75" x14ac:dyDescent="0.2">
      <c r="A88" s="40" t="s">
        <v>164</v>
      </c>
      <c r="B88" s="39"/>
      <c r="C88" s="42">
        <f>+C84+C54+C50+C43+C34+C26+C12+C9+C75+C72+C80</f>
        <v>293809358.81999999</v>
      </c>
      <c r="D88" s="42">
        <f>+D84+D54+D50+D43+D34+D26+D12+D9+D75+D72+D80</f>
        <v>284061602.33999997</v>
      </c>
      <c r="E88" s="32">
        <f>+D88/C88*100</f>
        <v>96.682285234497272</v>
      </c>
      <c r="F88" s="42">
        <f>+F84+F54+F50+F43+F34+F26+F12+F9+F75+F72+F80+F60</f>
        <v>66035480.659999996</v>
      </c>
      <c r="G88" s="42">
        <f>+G84+G54+G50+G43+G34+G26+G12+G9+G75+G72+G80+G60</f>
        <v>56358671.5</v>
      </c>
      <c r="H88" s="17">
        <f>+G88/F88*100</f>
        <v>85.346045696519653</v>
      </c>
      <c r="J88" s="64"/>
    </row>
    <row r="89" spans="1:10" ht="15.75" x14ac:dyDescent="0.2">
      <c r="F89" s="63"/>
      <c r="G89" s="47"/>
      <c r="H89" s="63"/>
    </row>
    <row r="90" spans="1:10" x14ac:dyDescent="0.2">
      <c r="C90" s="25"/>
      <c r="D90" s="25"/>
      <c r="F90" s="25"/>
      <c r="G90" s="25"/>
    </row>
    <row r="91" spans="1:10" x14ac:dyDescent="0.2">
      <c r="C91" s="25"/>
      <c r="D91" s="25"/>
      <c r="F91" s="7"/>
      <c r="G91" s="7"/>
    </row>
  </sheetData>
  <mergeCells count="12">
    <mergeCell ref="F5:H5"/>
    <mergeCell ref="A2:J2"/>
    <mergeCell ref="A8:H8"/>
    <mergeCell ref="C6:C7"/>
    <mergeCell ref="A5:A7"/>
    <mergeCell ref="B5:B6"/>
    <mergeCell ref="C5:E5"/>
    <mergeCell ref="G6:G7"/>
    <mergeCell ref="F6:F7"/>
    <mergeCell ref="H6:H7"/>
    <mergeCell ref="D6:D7"/>
    <mergeCell ref="E6:E7"/>
  </mergeCells>
  <conditionalFormatting sqref="A16">
    <cfRule type="expression" dxfId="11" priority="40" stopIfTrue="1">
      <formula>XFA16=1</formula>
    </cfRule>
  </conditionalFormatting>
  <conditionalFormatting sqref="A22:A23">
    <cfRule type="expression" dxfId="10" priority="39" stopIfTrue="1">
      <formula>XFA22=1</formula>
    </cfRule>
  </conditionalFormatting>
  <conditionalFormatting sqref="B22:B23">
    <cfRule type="expression" dxfId="9" priority="38" stopIfTrue="1">
      <formula>A22=1</formula>
    </cfRule>
  </conditionalFormatting>
  <conditionalFormatting sqref="A35:A40">
    <cfRule type="expression" dxfId="8" priority="37" stopIfTrue="1">
      <formula>XFA35=1</formula>
    </cfRule>
  </conditionalFormatting>
  <conditionalFormatting sqref="B35:B40">
    <cfRule type="expression" dxfId="7" priority="36" stopIfTrue="1">
      <formula>A35=1</formula>
    </cfRule>
  </conditionalFormatting>
  <conditionalFormatting sqref="A49">
    <cfRule type="expression" dxfId="6" priority="35" stopIfTrue="1">
      <formula>XFA49=1</formula>
    </cfRule>
  </conditionalFormatting>
  <conditionalFormatting sqref="A51">
    <cfRule type="expression" dxfId="5" priority="34" stopIfTrue="1">
      <formula>XFA51=1</formula>
    </cfRule>
  </conditionalFormatting>
  <conditionalFormatting sqref="A55">
    <cfRule type="expression" dxfId="4" priority="33" stopIfTrue="1">
      <formula>XFA55=1</formula>
    </cfRule>
  </conditionalFormatting>
  <conditionalFormatting sqref="A76">
    <cfRule type="expression" dxfId="3" priority="32" stopIfTrue="1">
      <formula>XFA76=1</formula>
    </cfRule>
  </conditionalFormatting>
  <conditionalFormatting sqref="C10:C11 C13:C25 C27:C33 C35:C42 C44:C49 C51:C53 C55:C58 C73 C76:C79 C86:C87">
    <cfRule type="expression" dxfId="2" priority="30" stopIfTrue="1">
      <formula>XFB10=1</formula>
    </cfRule>
  </conditionalFormatting>
  <conditionalFormatting sqref="D10:D11 D13:D25 D27:D33 D35:D36 D44:D49 D51:D53 D55:D58 D73 D76:D79 D86:D87 D38:D42">
    <cfRule type="expression" dxfId="1" priority="31" stopIfTrue="1">
      <formula>XFB10=1</formula>
    </cfRule>
  </conditionalFormatting>
  <conditionalFormatting sqref="D37">
    <cfRule type="expression" dxfId="0" priority="1" stopIfTrue="1">
      <formula>XFC37=1</formula>
    </cfRule>
  </conditionalFormatting>
  <pageMargins left="0.39370078740157483" right="0.39370078740157483" top="0.39370078740157483" bottom="0.39370078740157483" header="0.31496062992125984" footer="0.31496062992125984"/>
  <pageSetup paperSize="9" scale="77" orientation="landscape" r:id="rId1"/>
  <rowBreaks count="5" manualBreakCount="5">
    <brk id="21" max="7" man="1"/>
    <brk id="32" max="7" man="1"/>
    <brk id="47" max="7" man="1"/>
    <brk id="61" max="7" man="1"/>
    <brk id="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Normal="100" workbookViewId="0">
      <pane xSplit="1" ySplit="9" topLeftCell="B109" activePane="bottomRight" state="frozen"/>
      <selection pane="topRight" activeCell="B1" sqref="B1"/>
      <selection pane="bottomLeft" activeCell="A9" sqref="A9"/>
      <selection pane="bottomRight" activeCell="F122" sqref="F122"/>
    </sheetView>
  </sheetViews>
  <sheetFormatPr defaultRowHeight="12.75" x14ac:dyDescent="0.2"/>
  <cols>
    <col min="1" max="1" width="0.140625" style="10" customWidth="1"/>
    <col min="2" max="2" width="14.28515625" style="10" customWidth="1"/>
    <col min="3" max="3" width="75.85546875" style="3" customWidth="1"/>
    <col min="4" max="4" width="16.28515625" style="10" customWidth="1"/>
    <col min="5" max="5" width="15.7109375" style="10" customWidth="1"/>
    <col min="6" max="6" width="17.28515625" style="10" customWidth="1"/>
    <col min="7" max="7" width="14.42578125" style="10" customWidth="1"/>
    <col min="8" max="8" width="14.5703125" style="10" customWidth="1"/>
    <col min="9" max="9" width="16.7109375" style="10" customWidth="1"/>
    <col min="10" max="10" width="18" style="10" hidden="1" customWidth="1"/>
    <col min="11" max="16384" width="9.140625" style="10"/>
  </cols>
  <sheetData>
    <row r="1" spans="1:10" x14ac:dyDescent="0.2">
      <c r="A1" s="74"/>
      <c r="B1" s="74"/>
      <c r="C1" s="2"/>
      <c r="D1" s="74"/>
      <c r="E1" s="74"/>
      <c r="F1" s="74"/>
      <c r="G1" s="74"/>
      <c r="H1" s="74"/>
    </row>
    <row r="2" spans="1:10" ht="23.25" x14ac:dyDescent="0.35">
      <c r="A2" s="91"/>
      <c r="B2" s="92"/>
      <c r="C2" s="92"/>
      <c r="D2" s="92"/>
      <c r="E2" s="92"/>
      <c r="F2" s="92"/>
      <c r="G2" s="92"/>
      <c r="H2" s="92"/>
    </row>
    <row r="3" spans="1:10" ht="26.25" x14ac:dyDescent="0.4">
      <c r="A3" s="74"/>
      <c r="B3" s="78" t="s">
        <v>250</v>
      </c>
      <c r="C3" s="79"/>
      <c r="D3" s="79"/>
      <c r="E3" s="79"/>
      <c r="F3" s="79"/>
      <c r="G3" s="79"/>
      <c r="H3" s="79"/>
      <c r="I3" s="79"/>
      <c r="J3" s="79"/>
    </row>
    <row r="4" spans="1:10" ht="26.25" x14ac:dyDescent="0.4">
      <c r="A4" s="74"/>
      <c r="B4" s="66"/>
      <c r="C4" s="67"/>
      <c r="D4" s="67"/>
      <c r="E4" s="67"/>
      <c r="F4" s="67"/>
      <c r="G4" s="67"/>
      <c r="H4" s="67"/>
      <c r="I4" s="67"/>
      <c r="J4" s="67"/>
    </row>
    <row r="5" spans="1:10" ht="26.25" x14ac:dyDescent="0.4">
      <c r="A5" s="74"/>
      <c r="B5" s="66"/>
      <c r="C5" s="67"/>
      <c r="D5" s="93"/>
      <c r="E5" s="93"/>
      <c r="F5" s="72"/>
      <c r="G5" s="67"/>
      <c r="H5" s="67"/>
      <c r="I5" s="11" t="s">
        <v>0</v>
      </c>
      <c r="J5" s="67"/>
    </row>
    <row r="6" spans="1:10" s="12" customFormat="1" x14ac:dyDescent="0.2">
      <c r="B6" s="83" t="s">
        <v>70</v>
      </c>
      <c r="C6" s="83" t="s">
        <v>71</v>
      </c>
      <c r="D6" s="83" t="s">
        <v>72</v>
      </c>
      <c r="E6" s="94"/>
      <c r="F6" s="94"/>
      <c r="G6" s="83" t="s">
        <v>95</v>
      </c>
      <c r="H6" s="87"/>
      <c r="I6" s="87"/>
      <c r="J6" s="26"/>
    </row>
    <row r="7" spans="1:10" s="13" customFormat="1" ht="15.75" customHeight="1" x14ac:dyDescent="0.2">
      <c r="A7" s="84"/>
      <c r="B7" s="87"/>
      <c r="C7" s="87"/>
      <c r="D7" s="83" t="s">
        <v>96</v>
      </c>
      <c r="E7" s="83" t="s">
        <v>97</v>
      </c>
      <c r="F7" s="83" t="s">
        <v>98</v>
      </c>
      <c r="G7" s="83" t="s">
        <v>96</v>
      </c>
      <c r="H7" s="83" t="s">
        <v>97</v>
      </c>
      <c r="I7" s="83" t="s">
        <v>98</v>
      </c>
      <c r="J7" s="88" t="s">
        <v>99</v>
      </c>
    </row>
    <row r="8" spans="1:10" s="13" customFormat="1" ht="99.75" customHeight="1" x14ac:dyDescent="0.2">
      <c r="A8" s="84"/>
      <c r="B8" s="87"/>
      <c r="C8" s="87"/>
      <c r="D8" s="95"/>
      <c r="E8" s="87"/>
      <c r="F8" s="87"/>
      <c r="G8" s="95"/>
      <c r="H8" s="87"/>
      <c r="I8" s="87"/>
      <c r="J8" s="89"/>
    </row>
    <row r="9" spans="1:10" s="12" customFormat="1" ht="25.5" x14ac:dyDescent="0.2">
      <c r="A9" s="73"/>
      <c r="B9" s="90" t="s">
        <v>73</v>
      </c>
      <c r="C9" s="87"/>
      <c r="D9" s="87"/>
      <c r="E9" s="87"/>
      <c r="F9" s="87"/>
      <c r="G9" s="87"/>
      <c r="H9" s="87"/>
      <c r="I9" s="87"/>
      <c r="J9" s="14"/>
    </row>
    <row r="10" spans="1:10" s="19" customFormat="1" ht="15.75" x14ac:dyDescent="0.2">
      <c r="A10" s="15"/>
      <c r="B10" s="15">
        <v>10000000</v>
      </c>
      <c r="C10" s="68" t="s">
        <v>1</v>
      </c>
      <c r="D10" s="16">
        <f>D11+D19+D30+D36</f>
        <v>143812300</v>
      </c>
      <c r="E10" s="16">
        <f>+E11+E17+E19+E30+E36</f>
        <v>148762145.63999999</v>
      </c>
      <c r="F10" s="17">
        <f>+E10/D10*100</f>
        <v>103.4418791994843</v>
      </c>
      <c r="G10" s="18">
        <f>+G54</f>
        <v>42300</v>
      </c>
      <c r="H10" s="18">
        <f>+H54</f>
        <v>43612.21</v>
      </c>
      <c r="I10" s="17">
        <f>+H10/G10*100</f>
        <v>103.10215130023641</v>
      </c>
      <c r="J10" s="15"/>
    </row>
    <row r="11" spans="1:10" s="12" customFormat="1" ht="31.5" x14ac:dyDescent="0.2">
      <c r="A11" s="69"/>
      <c r="B11" s="69">
        <v>11000000</v>
      </c>
      <c r="C11" s="70" t="s">
        <v>2</v>
      </c>
      <c r="D11" s="20">
        <f>D12+D17</f>
        <v>83250000</v>
      </c>
      <c r="E11" s="20">
        <f t="shared" ref="E11" si="0">+E12</f>
        <v>85822026.429999992</v>
      </c>
      <c r="F11" s="21">
        <f>+E11/D11*100</f>
        <v>103.08952123723722</v>
      </c>
      <c r="G11" s="24"/>
      <c r="H11" s="24"/>
      <c r="I11" s="21"/>
      <c r="J11" s="73"/>
    </row>
    <row r="12" spans="1:10" s="4" customFormat="1" ht="15.75" x14ac:dyDescent="0.2">
      <c r="A12" s="15"/>
      <c r="B12" s="15">
        <v>11010000</v>
      </c>
      <c r="C12" s="68" t="s">
        <v>3</v>
      </c>
      <c r="D12" s="16">
        <f>+D13+D14+D15+D16</f>
        <v>83135000</v>
      </c>
      <c r="E12" s="16">
        <f>+E13+E14+E15+E16</f>
        <v>85822026.429999992</v>
      </c>
      <c r="F12" s="17">
        <f>+E12/D12*100</f>
        <v>103.23212417152823</v>
      </c>
      <c r="G12" s="18"/>
      <c r="H12" s="18"/>
      <c r="I12" s="17"/>
      <c r="J12" s="55"/>
    </row>
    <row r="13" spans="1:10" s="12" customFormat="1" ht="31.5" x14ac:dyDescent="0.2">
      <c r="A13" s="69"/>
      <c r="B13" s="69">
        <v>11010100</v>
      </c>
      <c r="C13" s="70" t="s">
        <v>4</v>
      </c>
      <c r="D13" s="20">
        <v>77335000</v>
      </c>
      <c r="E13" s="20">
        <v>79312930.409999996</v>
      </c>
      <c r="F13" s="21">
        <f>+E13/D13*100</f>
        <v>102.55761351263982</v>
      </c>
      <c r="G13" s="24"/>
      <c r="H13" s="24"/>
      <c r="I13" s="21"/>
      <c r="J13" s="73"/>
    </row>
    <row r="14" spans="1:10" s="12" customFormat="1" ht="47.25" x14ac:dyDescent="0.2">
      <c r="A14" s="69"/>
      <c r="B14" s="69">
        <v>11010200</v>
      </c>
      <c r="C14" s="70" t="s">
        <v>5</v>
      </c>
      <c r="D14" s="20">
        <v>2800000</v>
      </c>
      <c r="E14" s="20">
        <v>2851505.41</v>
      </c>
      <c r="F14" s="21">
        <f t="shared" ref="F14:F18" si="1">+E14/D14*100</f>
        <v>101.83947892857144</v>
      </c>
      <c r="G14" s="24"/>
      <c r="H14" s="24"/>
      <c r="I14" s="21"/>
      <c r="J14" s="73"/>
    </row>
    <row r="15" spans="1:10" s="12" customFormat="1" ht="31.5" x14ac:dyDescent="0.2">
      <c r="A15" s="69"/>
      <c r="B15" s="69">
        <v>11010400</v>
      </c>
      <c r="C15" s="70" t="s">
        <v>6</v>
      </c>
      <c r="D15" s="20">
        <v>1700000</v>
      </c>
      <c r="E15" s="20">
        <v>2314123.5</v>
      </c>
      <c r="F15" s="21">
        <f t="shared" si="1"/>
        <v>136.1249117647059</v>
      </c>
      <c r="G15" s="24"/>
      <c r="H15" s="24"/>
      <c r="I15" s="21"/>
      <c r="J15" s="73"/>
    </row>
    <row r="16" spans="1:10" s="12" customFormat="1" ht="31.5" x14ac:dyDescent="0.2">
      <c r="A16" s="69"/>
      <c r="B16" s="69">
        <v>11010500</v>
      </c>
      <c r="C16" s="70" t="s">
        <v>7</v>
      </c>
      <c r="D16" s="20">
        <v>1300000</v>
      </c>
      <c r="E16" s="20">
        <v>1343467.11</v>
      </c>
      <c r="F16" s="21">
        <f t="shared" si="1"/>
        <v>103.34362384615386</v>
      </c>
      <c r="G16" s="24"/>
      <c r="H16" s="24"/>
      <c r="I16" s="21"/>
      <c r="J16" s="73"/>
    </row>
    <row r="17" spans="1:10" s="4" customFormat="1" ht="15.75" x14ac:dyDescent="0.2">
      <c r="A17" s="15"/>
      <c r="B17" s="15">
        <v>11020000</v>
      </c>
      <c r="C17" s="68" t="s">
        <v>8</v>
      </c>
      <c r="D17" s="16">
        <f>+D18</f>
        <v>115000</v>
      </c>
      <c r="E17" s="16">
        <f t="shared" ref="E17" si="2">+E18</f>
        <v>113494.49</v>
      </c>
      <c r="F17" s="17">
        <f>+E17/D17*100</f>
        <v>98.690860869565228</v>
      </c>
      <c r="G17" s="18"/>
      <c r="H17" s="18"/>
      <c r="I17" s="17"/>
      <c r="J17" s="55"/>
    </row>
    <row r="18" spans="1:10" s="12" customFormat="1" ht="31.5" x14ac:dyDescent="0.2">
      <c r="A18" s="69"/>
      <c r="B18" s="69">
        <v>11020200</v>
      </c>
      <c r="C18" s="70" t="s">
        <v>9</v>
      </c>
      <c r="D18" s="20">
        <v>115000</v>
      </c>
      <c r="E18" s="20">
        <v>113494.49</v>
      </c>
      <c r="F18" s="21">
        <f t="shared" si="1"/>
        <v>98.690860869565228</v>
      </c>
      <c r="G18" s="24"/>
      <c r="H18" s="24"/>
      <c r="I18" s="21"/>
      <c r="J18" s="73"/>
    </row>
    <row r="19" spans="1:10" s="4" customFormat="1" ht="15.75" x14ac:dyDescent="0.2">
      <c r="A19" s="15"/>
      <c r="B19" s="15">
        <v>13000000</v>
      </c>
      <c r="C19" s="68" t="s">
        <v>10</v>
      </c>
      <c r="D19" s="16">
        <f>+D20+D23+D25+D27</f>
        <v>1891300</v>
      </c>
      <c r="E19" s="16">
        <f>+E20+E23+E25+E27</f>
        <v>1895519.33</v>
      </c>
      <c r="F19" s="17">
        <f>+E19/D19*100</f>
        <v>100.22309152434833</v>
      </c>
      <c r="G19" s="18"/>
      <c r="H19" s="18"/>
      <c r="I19" s="17"/>
      <c r="J19" s="55"/>
    </row>
    <row r="20" spans="1:10" s="4" customFormat="1" ht="15.75" x14ac:dyDescent="0.2">
      <c r="A20" s="15"/>
      <c r="B20" s="15">
        <v>13010000</v>
      </c>
      <c r="C20" s="68" t="s">
        <v>11</v>
      </c>
      <c r="D20" s="16">
        <f>+D21+D22</f>
        <v>1365000</v>
      </c>
      <c r="E20" s="16">
        <f t="shared" ref="E20" si="3">+E21+E22</f>
        <v>1368127.83</v>
      </c>
      <c r="F20" s="17">
        <f>+E20/D20*100</f>
        <v>100.22914505494506</v>
      </c>
      <c r="G20" s="18"/>
      <c r="H20" s="18"/>
      <c r="I20" s="17"/>
      <c r="J20" s="55"/>
    </row>
    <row r="21" spans="1:10" s="12" customFormat="1" ht="31.5" x14ac:dyDescent="0.2">
      <c r="A21" s="69"/>
      <c r="B21" s="69">
        <v>13010100</v>
      </c>
      <c r="C21" s="70" t="s">
        <v>12</v>
      </c>
      <c r="D21" s="20">
        <v>645000</v>
      </c>
      <c r="E21" s="20">
        <v>645369.59999999998</v>
      </c>
      <c r="F21" s="21">
        <f>+E21/D21*100</f>
        <v>100.05730232558139</v>
      </c>
      <c r="G21" s="24"/>
      <c r="H21" s="24"/>
      <c r="I21" s="21"/>
      <c r="J21" s="73"/>
    </row>
    <row r="22" spans="1:10" s="12" customFormat="1" ht="47.25" x14ac:dyDescent="0.2">
      <c r="A22" s="69"/>
      <c r="B22" s="69">
        <v>13010200</v>
      </c>
      <c r="C22" s="70" t="s">
        <v>13</v>
      </c>
      <c r="D22" s="20">
        <v>720000</v>
      </c>
      <c r="E22" s="20">
        <v>722758.23</v>
      </c>
      <c r="F22" s="21">
        <f>+E22/D22*100</f>
        <v>100.3830875</v>
      </c>
      <c r="G22" s="24"/>
      <c r="H22" s="24"/>
      <c r="I22" s="21"/>
      <c r="J22" s="73"/>
    </row>
    <row r="23" spans="1:10" s="4" customFormat="1" ht="15.75" x14ac:dyDescent="0.2">
      <c r="A23" s="15"/>
      <c r="B23" s="15">
        <v>13020000</v>
      </c>
      <c r="C23" s="68" t="s">
        <v>211</v>
      </c>
      <c r="D23" s="16">
        <f t="shared" ref="D23:E23" si="4">+D24</f>
        <v>500</v>
      </c>
      <c r="E23" s="16">
        <f t="shared" si="4"/>
        <v>453.02</v>
      </c>
      <c r="F23" s="17">
        <f t="shared" ref="F23:F53" si="5">+E23/D23*100</f>
        <v>90.603999999999999</v>
      </c>
      <c r="G23" s="18"/>
      <c r="H23" s="18"/>
      <c r="I23" s="17"/>
      <c r="J23" s="55"/>
    </row>
    <row r="24" spans="1:10" s="12" customFormat="1" ht="31.5" x14ac:dyDescent="0.2">
      <c r="A24" s="69"/>
      <c r="B24" s="69">
        <v>13020200</v>
      </c>
      <c r="C24" s="70" t="s">
        <v>210</v>
      </c>
      <c r="D24" s="20">
        <v>500</v>
      </c>
      <c r="E24" s="20">
        <v>453.02</v>
      </c>
      <c r="F24" s="21">
        <f t="shared" si="5"/>
        <v>90.603999999999999</v>
      </c>
      <c r="G24" s="24"/>
      <c r="H24" s="24"/>
      <c r="I24" s="21"/>
      <c r="J24" s="73"/>
    </row>
    <row r="25" spans="1:10" s="4" customFormat="1" ht="15.75" x14ac:dyDescent="0.2">
      <c r="A25" s="15"/>
      <c r="B25" s="15">
        <v>13030000</v>
      </c>
      <c r="C25" s="68" t="s">
        <v>14</v>
      </c>
      <c r="D25" s="16">
        <f>D26</f>
        <v>45600</v>
      </c>
      <c r="E25" s="16">
        <f t="shared" ref="E25:F25" si="6">E26</f>
        <v>45596.68</v>
      </c>
      <c r="F25" s="17">
        <f t="shared" si="6"/>
        <v>99.992719298245618</v>
      </c>
      <c r="G25" s="18"/>
      <c r="H25" s="18"/>
      <c r="I25" s="17"/>
      <c r="J25" s="55"/>
    </row>
    <row r="26" spans="1:10" s="12" customFormat="1" ht="31.5" x14ac:dyDescent="0.2">
      <c r="A26" s="69"/>
      <c r="B26" s="69">
        <v>13030100</v>
      </c>
      <c r="C26" s="70" t="s">
        <v>15</v>
      </c>
      <c r="D26" s="20">
        <v>45600</v>
      </c>
      <c r="E26" s="20">
        <v>45596.68</v>
      </c>
      <c r="F26" s="21">
        <f t="shared" si="5"/>
        <v>99.992719298245618</v>
      </c>
      <c r="G26" s="24"/>
      <c r="H26" s="24"/>
      <c r="I26" s="21"/>
      <c r="J26" s="73"/>
    </row>
    <row r="27" spans="1:10" s="4" customFormat="1" ht="15.75" x14ac:dyDescent="0.2">
      <c r="A27" s="15"/>
      <c r="B27" s="15">
        <v>13040000</v>
      </c>
      <c r="C27" s="68" t="s">
        <v>209</v>
      </c>
      <c r="D27" s="16">
        <f>+D28+D29</f>
        <v>480200</v>
      </c>
      <c r="E27" s="16">
        <f>+E28+E29</f>
        <v>481341.8</v>
      </c>
      <c r="F27" s="17">
        <f t="shared" si="5"/>
        <v>100.2377759266972</v>
      </c>
      <c r="G27" s="18"/>
      <c r="H27" s="18"/>
      <c r="I27" s="17"/>
      <c r="J27" s="55"/>
    </row>
    <row r="28" spans="1:10" s="12" customFormat="1" ht="31.5" x14ac:dyDescent="0.2">
      <c r="A28" s="69"/>
      <c r="B28" s="69">
        <v>13040100</v>
      </c>
      <c r="C28" s="70" t="s">
        <v>16</v>
      </c>
      <c r="D28" s="20">
        <v>480000</v>
      </c>
      <c r="E28" s="20">
        <v>481066.1</v>
      </c>
      <c r="F28" s="21">
        <f t="shared" si="5"/>
        <v>100.22210416666665</v>
      </c>
      <c r="G28" s="24"/>
      <c r="H28" s="24"/>
      <c r="I28" s="21"/>
      <c r="J28" s="73"/>
    </row>
    <row r="29" spans="1:10" s="12" customFormat="1" ht="31.5" x14ac:dyDescent="0.2">
      <c r="A29" s="69"/>
      <c r="B29" s="69">
        <v>13040200</v>
      </c>
      <c r="C29" s="70" t="s">
        <v>208</v>
      </c>
      <c r="D29" s="20">
        <v>200</v>
      </c>
      <c r="E29" s="20">
        <v>275.7</v>
      </c>
      <c r="F29" s="21">
        <f t="shared" si="5"/>
        <v>137.85</v>
      </c>
      <c r="G29" s="24"/>
      <c r="H29" s="24"/>
      <c r="I29" s="21"/>
      <c r="J29" s="73"/>
    </row>
    <row r="30" spans="1:10" s="4" customFormat="1" ht="15.75" x14ac:dyDescent="0.2">
      <c r="A30" s="15"/>
      <c r="B30" s="15">
        <v>14000000</v>
      </c>
      <c r="C30" s="68" t="s">
        <v>17</v>
      </c>
      <c r="D30" s="16">
        <f>+D31+D33+D35</f>
        <v>21500000</v>
      </c>
      <c r="E30" s="16">
        <f t="shared" ref="E30" si="7">+E31+E33+E35</f>
        <v>22242986.539999999</v>
      </c>
      <c r="F30" s="17">
        <f t="shared" si="5"/>
        <v>103.4557513488372</v>
      </c>
      <c r="G30" s="18"/>
      <c r="H30" s="18"/>
      <c r="I30" s="17"/>
      <c r="J30" s="55"/>
    </row>
    <row r="31" spans="1:10" s="4" customFormat="1" ht="31.5" x14ac:dyDescent="0.2">
      <c r="A31" s="15"/>
      <c r="B31" s="15">
        <v>14020000</v>
      </c>
      <c r="C31" s="68" t="s">
        <v>18</v>
      </c>
      <c r="D31" s="16">
        <f>+D32</f>
        <v>4200000</v>
      </c>
      <c r="E31" s="16">
        <f t="shared" ref="E31" si="8">+E32</f>
        <v>4374687.26</v>
      </c>
      <c r="F31" s="17">
        <f t="shared" si="5"/>
        <v>104.15922047619046</v>
      </c>
      <c r="G31" s="18"/>
      <c r="H31" s="18"/>
      <c r="I31" s="17"/>
      <c r="J31" s="55"/>
    </row>
    <row r="32" spans="1:10" s="12" customFormat="1" ht="15.75" x14ac:dyDescent="0.2">
      <c r="A32" s="69"/>
      <c r="B32" s="69">
        <v>14021900</v>
      </c>
      <c r="C32" s="70" t="s">
        <v>19</v>
      </c>
      <c r="D32" s="20">
        <v>4200000</v>
      </c>
      <c r="E32" s="20">
        <v>4374687.26</v>
      </c>
      <c r="F32" s="21">
        <f t="shared" si="5"/>
        <v>104.15922047619046</v>
      </c>
      <c r="G32" s="24"/>
      <c r="H32" s="24"/>
      <c r="I32" s="21"/>
      <c r="J32" s="73"/>
    </row>
    <row r="33" spans="1:10" s="4" customFormat="1" ht="31.5" x14ac:dyDescent="0.2">
      <c r="A33" s="15"/>
      <c r="B33" s="15">
        <v>14030000</v>
      </c>
      <c r="C33" s="68" t="s">
        <v>20</v>
      </c>
      <c r="D33" s="16">
        <f>+D34</f>
        <v>14500000</v>
      </c>
      <c r="E33" s="16">
        <f t="shared" ref="E33" si="9">+E34</f>
        <v>14863330.49</v>
      </c>
      <c r="F33" s="17">
        <f t="shared" si="5"/>
        <v>102.50572751724138</v>
      </c>
      <c r="G33" s="18"/>
      <c r="H33" s="18"/>
      <c r="I33" s="17"/>
      <c r="J33" s="55"/>
    </row>
    <row r="34" spans="1:10" s="12" customFormat="1" ht="15.75" x14ac:dyDescent="0.2">
      <c r="A34" s="69"/>
      <c r="B34" s="69">
        <v>14031900</v>
      </c>
      <c r="C34" s="70" t="s">
        <v>19</v>
      </c>
      <c r="D34" s="20">
        <v>14500000</v>
      </c>
      <c r="E34" s="20">
        <v>14863330.49</v>
      </c>
      <c r="F34" s="21">
        <f t="shared" si="5"/>
        <v>102.50572751724138</v>
      </c>
      <c r="G34" s="24"/>
      <c r="H34" s="24"/>
      <c r="I34" s="21"/>
      <c r="J34" s="73"/>
    </row>
    <row r="35" spans="1:10" s="4" customFormat="1" ht="31.5" x14ac:dyDescent="0.2">
      <c r="A35" s="15"/>
      <c r="B35" s="15">
        <v>14040000</v>
      </c>
      <c r="C35" s="68" t="s">
        <v>21</v>
      </c>
      <c r="D35" s="16">
        <v>2800000</v>
      </c>
      <c r="E35" s="16">
        <v>3004968.79</v>
      </c>
      <c r="F35" s="17">
        <f t="shared" si="5"/>
        <v>107.32031392857142</v>
      </c>
      <c r="G35" s="18"/>
      <c r="H35" s="18"/>
      <c r="I35" s="17"/>
      <c r="J35" s="55"/>
    </row>
    <row r="36" spans="1:10" s="4" customFormat="1" ht="31.5" x14ac:dyDescent="0.2">
      <c r="A36" s="15"/>
      <c r="B36" s="15">
        <v>18000000</v>
      </c>
      <c r="C36" s="68" t="s">
        <v>22</v>
      </c>
      <c r="D36" s="16">
        <f>+D37+D47+D50</f>
        <v>37171000</v>
      </c>
      <c r="E36" s="16">
        <f>+E37+E47+E50</f>
        <v>38688118.850000001</v>
      </c>
      <c r="F36" s="17">
        <f t="shared" si="5"/>
        <v>104.08145826047188</v>
      </c>
      <c r="G36" s="18"/>
      <c r="H36" s="18"/>
      <c r="I36" s="17"/>
      <c r="J36" s="55"/>
    </row>
    <row r="37" spans="1:10" s="12" customFormat="1" ht="21" customHeight="1" x14ac:dyDescent="0.2">
      <c r="A37" s="69"/>
      <c r="B37" s="69">
        <v>18010000</v>
      </c>
      <c r="C37" s="70" t="s">
        <v>23</v>
      </c>
      <c r="D37" s="20">
        <f>D38+D39+D40+D41+D42+D43+D44+D45+D46</f>
        <v>10360000</v>
      </c>
      <c r="E37" s="20">
        <f t="shared" ref="E37" si="10">E38+E39+E40+E41+E42+E43+E44+E45+E46</f>
        <v>11281551.52</v>
      </c>
      <c r="F37" s="21">
        <f t="shared" si="5"/>
        <v>108.89528494208494</v>
      </c>
      <c r="G37" s="24"/>
      <c r="H37" s="24"/>
      <c r="I37" s="21"/>
      <c r="J37" s="73"/>
    </row>
    <row r="38" spans="1:10" s="12" customFormat="1" ht="60" customHeight="1" x14ac:dyDescent="0.2">
      <c r="A38" s="69"/>
      <c r="B38" s="69">
        <v>18010100</v>
      </c>
      <c r="C38" s="70" t="s">
        <v>24</v>
      </c>
      <c r="D38" s="20">
        <v>10000</v>
      </c>
      <c r="E38" s="20">
        <v>8461.3799999999992</v>
      </c>
      <c r="F38" s="21">
        <f t="shared" si="5"/>
        <v>84.613799999999998</v>
      </c>
      <c r="G38" s="24"/>
      <c r="H38" s="24"/>
      <c r="I38" s="21"/>
      <c r="J38" s="73"/>
    </row>
    <row r="39" spans="1:10" s="12" customFormat="1" ht="66" customHeight="1" x14ac:dyDescent="0.2">
      <c r="A39" s="69"/>
      <c r="B39" s="69">
        <v>18010200</v>
      </c>
      <c r="C39" s="70" t="s">
        <v>25</v>
      </c>
      <c r="D39" s="20">
        <v>347500</v>
      </c>
      <c r="E39" s="20">
        <v>382339.69</v>
      </c>
      <c r="F39" s="21">
        <f t="shared" si="5"/>
        <v>110.02581007194246</v>
      </c>
      <c r="G39" s="24"/>
      <c r="H39" s="24"/>
      <c r="I39" s="21"/>
      <c r="J39" s="73"/>
    </row>
    <row r="40" spans="1:10" s="12" customFormat="1" ht="66.75" customHeight="1" x14ac:dyDescent="0.2">
      <c r="A40" s="69"/>
      <c r="B40" s="69">
        <v>18010300</v>
      </c>
      <c r="C40" s="70" t="s">
        <v>26</v>
      </c>
      <c r="D40" s="20">
        <v>570000</v>
      </c>
      <c r="E40" s="20">
        <v>701966.02</v>
      </c>
      <c r="F40" s="21">
        <f t="shared" si="5"/>
        <v>123.15193333333335</v>
      </c>
      <c r="G40" s="24"/>
      <c r="H40" s="24"/>
      <c r="I40" s="21"/>
      <c r="J40" s="73"/>
    </row>
    <row r="41" spans="1:10" s="12" customFormat="1" ht="61.5" customHeight="1" x14ac:dyDescent="0.2">
      <c r="A41" s="69"/>
      <c r="B41" s="69">
        <v>18010400</v>
      </c>
      <c r="C41" s="70" t="s">
        <v>27</v>
      </c>
      <c r="D41" s="20">
        <v>550000</v>
      </c>
      <c r="E41" s="20">
        <v>672805</v>
      </c>
      <c r="F41" s="21">
        <f t="shared" si="5"/>
        <v>122.32818181818182</v>
      </c>
      <c r="G41" s="24"/>
      <c r="H41" s="24"/>
      <c r="I41" s="21"/>
      <c r="J41" s="73"/>
    </row>
    <row r="42" spans="1:10" s="12" customFormat="1" ht="15.75" x14ac:dyDescent="0.2">
      <c r="A42" s="69"/>
      <c r="B42" s="69">
        <v>18010500</v>
      </c>
      <c r="C42" s="70" t="s">
        <v>28</v>
      </c>
      <c r="D42" s="20">
        <v>2800000</v>
      </c>
      <c r="E42" s="20">
        <v>2988125.09</v>
      </c>
      <c r="F42" s="21">
        <f t="shared" si="5"/>
        <v>106.7187532142857</v>
      </c>
      <c r="G42" s="24"/>
      <c r="H42" s="24"/>
      <c r="I42" s="21"/>
      <c r="J42" s="73"/>
    </row>
    <row r="43" spans="1:10" s="12" customFormat="1" ht="15.75" x14ac:dyDescent="0.2">
      <c r="A43" s="69"/>
      <c r="B43" s="69">
        <v>18010600</v>
      </c>
      <c r="C43" s="70" t="s">
        <v>29</v>
      </c>
      <c r="D43" s="20">
        <v>4650000</v>
      </c>
      <c r="E43" s="20">
        <v>4952814</v>
      </c>
      <c r="F43" s="21">
        <f t="shared" si="5"/>
        <v>106.51212903225806</v>
      </c>
      <c r="G43" s="24"/>
      <c r="H43" s="24"/>
      <c r="I43" s="21"/>
      <c r="J43" s="73"/>
    </row>
    <row r="44" spans="1:10" s="12" customFormat="1" ht="15.75" x14ac:dyDescent="0.2">
      <c r="A44" s="69"/>
      <c r="B44" s="69">
        <v>18010700</v>
      </c>
      <c r="C44" s="70" t="s">
        <v>30</v>
      </c>
      <c r="D44" s="20">
        <v>800000</v>
      </c>
      <c r="E44" s="20">
        <v>853411.83</v>
      </c>
      <c r="F44" s="21">
        <f t="shared" si="5"/>
        <v>106.67647874999999</v>
      </c>
      <c r="G44" s="24"/>
      <c r="H44" s="24"/>
      <c r="I44" s="21"/>
      <c r="J44" s="73"/>
    </row>
    <row r="45" spans="1:10" s="12" customFormat="1" ht="15.75" x14ac:dyDescent="0.2">
      <c r="A45" s="69"/>
      <c r="B45" s="69">
        <v>18010900</v>
      </c>
      <c r="C45" s="70" t="s">
        <v>31</v>
      </c>
      <c r="D45" s="20">
        <v>620000</v>
      </c>
      <c r="E45" s="20">
        <v>709128.51</v>
      </c>
      <c r="F45" s="21">
        <f t="shared" si="5"/>
        <v>114.37556612903225</v>
      </c>
      <c r="G45" s="24"/>
      <c r="H45" s="24"/>
      <c r="I45" s="21"/>
      <c r="J45" s="73"/>
    </row>
    <row r="46" spans="1:10" s="12" customFormat="1" ht="15.75" x14ac:dyDescent="0.2">
      <c r="A46" s="69"/>
      <c r="B46" s="69">
        <v>18011100</v>
      </c>
      <c r="C46" s="70" t="s">
        <v>32</v>
      </c>
      <c r="D46" s="20">
        <v>12500</v>
      </c>
      <c r="E46" s="20">
        <v>12500</v>
      </c>
      <c r="F46" s="21">
        <f t="shared" si="5"/>
        <v>100</v>
      </c>
      <c r="G46" s="24"/>
      <c r="H46" s="24"/>
      <c r="I46" s="21"/>
      <c r="J46" s="73"/>
    </row>
    <row r="47" spans="1:10" s="4" customFormat="1" ht="15.75" x14ac:dyDescent="0.2">
      <c r="A47" s="15"/>
      <c r="B47" s="15">
        <v>18030000</v>
      </c>
      <c r="C47" s="68" t="s">
        <v>33</v>
      </c>
      <c r="D47" s="16">
        <f>+D48+D49</f>
        <v>11000</v>
      </c>
      <c r="E47" s="16">
        <f t="shared" ref="E47" si="11">+E48+E49</f>
        <v>11607</v>
      </c>
      <c r="F47" s="17">
        <f t="shared" si="5"/>
        <v>105.51818181818182</v>
      </c>
      <c r="G47" s="18"/>
      <c r="H47" s="18"/>
      <c r="I47" s="17"/>
      <c r="J47" s="55"/>
    </row>
    <row r="48" spans="1:10" s="23" customFormat="1" ht="15.75" x14ac:dyDescent="0.2">
      <c r="A48" s="69"/>
      <c r="B48" s="69">
        <v>18030100</v>
      </c>
      <c r="C48" s="70" t="s">
        <v>207</v>
      </c>
      <c r="D48" s="20">
        <v>7000</v>
      </c>
      <c r="E48" s="20">
        <v>6960</v>
      </c>
      <c r="F48" s="21">
        <f t="shared" si="5"/>
        <v>99.428571428571431</v>
      </c>
      <c r="G48" s="24"/>
      <c r="H48" s="24"/>
      <c r="I48" s="21"/>
      <c r="J48" s="22"/>
    </row>
    <row r="49" spans="1:10" s="12" customFormat="1" ht="15.75" customHeight="1" x14ac:dyDescent="0.2">
      <c r="A49" s="69"/>
      <c r="B49" s="69">
        <v>18030200</v>
      </c>
      <c r="C49" s="70" t="s">
        <v>34</v>
      </c>
      <c r="D49" s="20">
        <v>4000</v>
      </c>
      <c r="E49" s="20">
        <v>4647</v>
      </c>
      <c r="F49" s="21">
        <f t="shared" si="5"/>
        <v>116.17500000000001</v>
      </c>
      <c r="G49" s="24"/>
      <c r="H49" s="24"/>
      <c r="I49" s="21"/>
      <c r="J49" s="73"/>
    </row>
    <row r="50" spans="1:10" s="4" customFormat="1" ht="15.75" x14ac:dyDescent="0.2">
      <c r="A50" s="15"/>
      <c r="B50" s="15">
        <v>18050000</v>
      </c>
      <c r="C50" s="68" t="s">
        <v>35</v>
      </c>
      <c r="D50" s="16">
        <f>+D51+D52+D53</f>
        <v>26800000</v>
      </c>
      <c r="E50" s="16">
        <f t="shared" ref="E50" si="12">+E51+E52+E53</f>
        <v>27394960.330000002</v>
      </c>
      <c r="F50" s="17">
        <f t="shared" si="5"/>
        <v>102.22000123134329</v>
      </c>
      <c r="G50" s="18"/>
      <c r="H50" s="18"/>
      <c r="I50" s="17"/>
      <c r="J50" s="55"/>
    </row>
    <row r="51" spans="1:10" s="12" customFormat="1" ht="15.75" x14ac:dyDescent="0.2">
      <c r="A51" s="69"/>
      <c r="B51" s="69">
        <v>18050300</v>
      </c>
      <c r="C51" s="70" t="s">
        <v>36</v>
      </c>
      <c r="D51" s="20">
        <v>2700000</v>
      </c>
      <c r="E51" s="20">
        <v>2751656.82</v>
      </c>
      <c r="F51" s="21">
        <f t="shared" si="5"/>
        <v>101.91321555555555</v>
      </c>
      <c r="G51" s="24"/>
      <c r="H51" s="24"/>
      <c r="I51" s="21"/>
      <c r="J51" s="73"/>
    </row>
    <row r="52" spans="1:10" s="12" customFormat="1" ht="15.75" x14ac:dyDescent="0.2">
      <c r="A52" s="69"/>
      <c r="B52" s="69">
        <v>18050400</v>
      </c>
      <c r="C52" s="70" t="s">
        <v>37</v>
      </c>
      <c r="D52" s="20">
        <v>23000000</v>
      </c>
      <c r="E52" s="20">
        <v>23462882.280000001</v>
      </c>
      <c r="F52" s="21">
        <f t="shared" si="5"/>
        <v>102.01253165217392</v>
      </c>
      <c r="G52" s="24"/>
      <c r="H52" s="24"/>
      <c r="I52" s="21"/>
      <c r="J52" s="73"/>
    </row>
    <row r="53" spans="1:10" s="12" customFormat="1" ht="47.25" x14ac:dyDescent="0.2">
      <c r="A53" s="69"/>
      <c r="B53" s="69">
        <v>18050500</v>
      </c>
      <c r="C53" s="70" t="s">
        <v>38</v>
      </c>
      <c r="D53" s="20">
        <v>1100000</v>
      </c>
      <c r="E53" s="20">
        <v>1180421.23</v>
      </c>
      <c r="F53" s="21">
        <f t="shared" si="5"/>
        <v>107.3110209090909</v>
      </c>
      <c r="G53" s="24"/>
      <c r="H53" s="24"/>
      <c r="I53" s="21"/>
      <c r="J53" s="73"/>
    </row>
    <row r="54" spans="1:10" s="4" customFormat="1" ht="15.75" x14ac:dyDescent="0.2">
      <c r="A54" s="15"/>
      <c r="B54" s="15">
        <v>19000000</v>
      </c>
      <c r="C54" s="15" t="s">
        <v>74</v>
      </c>
      <c r="D54" s="16"/>
      <c r="E54" s="16"/>
      <c r="F54" s="21"/>
      <c r="G54" s="18">
        <f>+G55</f>
        <v>42300</v>
      </c>
      <c r="H54" s="18">
        <f>+H55</f>
        <v>43612.21</v>
      </c>
      <c r="I54" s="17">
        <f t="shared" ref="I54:I60" si="13">+H54/G54*100</f>
        <v>103.10215130023641</v>
      </c>
      <c r="J54" s="55"/>
    </row>
    <row r="55" spans="1:10" s="12" customFormat="1" ht="15.75" x14ac:dyDescent="0.2">
      <c r="A55" s="69"/>
      <c r="B55" s="69">
        <v>19010000</v>
      </c>
      <c r="C55" s="69" t="s">
        <v>75</v>
      </c>
      <c r="D55" s="20"/>
      <c r="E55" s="20"/>
      <c r="F55" s="21"/>
      <c r="G55" s="24">
        <f>+G56+G57+G58</f>
        <v>42300</v>
      </c>
      <c r="H55" s="24">
        <f>+H56+H57+H58</f>
        <v>43612.21</v>
      </c>
      <c r="I55" s="21">
        <f t="shared" si="13"/>
        <v>103.10215130023641</v>
      </c>
      <c r="J55" s="73"/>
    </row>
    <row r="56" spans="1:10" s="12" customFormat="1" ht="47.25" x14ac:dyDescent="0.2">
      <c r="A56" s="69"/>
      <c r="B56" s="69">
        <v>19010100</v>
      </c>
      <c r="C56" s="70" t="s">
        <v>76</v>
      </c>
      <c r="D56" s="20"/>
      <c r="E56" s="20"/>
      <c r="F56" s="21"/>
      <c r="G56" s="24">
        <v>37700</v>
      </c>
      <c r="H56" s="24">
        <v>38409.46</v>
      </c>
      <c r="I56" s="21">
        <f t="shared" si="13"/>
        <v>101.88185676392574</v>
      </c>
      <c r="J56" s="73"/>
    </row>
    <row r="57" spans="1:10" s="12" customFormat="1" ht="31.5" x14ac:dyDescent="0.2">
      <c r="A57" s="69"/>
      <c r="B57" s="69">
        <v>19010200</v>
      </c>
      <c r="C57" s="70" t="s">
        <v>77</v>
      </c>
      <c r="D57" s="20"/>
      <c r="E57" s="20"/>
      <c r="F57" s="21"/>
      <c r="G57" s="24">
        <v>4300</v>
      </c>
      <c r="H57" s="24">
        <v>4463.7299999999996</v>
      </c>
      <c r="I57" s="21">
        <f t="shared" si="13"/>
        <v>103.80767441860463</v>
      </c>
      <c r="J57" s="73"/>
    </row>
    <row r="58" spans="1:10" s="12" customFormat="1" ht="47.25" x14ac:dyDescent="0.2">
      <c r="A58" s="69"/>
      <c r="B58" s="69">
        <v>19010300</v>
      </c>
      <c r="C58" s="70" t="s">
        <v>78</v>
      </c>
      <c r="D58" s="20"/>
      <c r="E58" s="20"/>
      <c r="F58" s="21"/>
      <c r="G58" s="24">
        <v>300</v>
      </c>
      <c r="H58" s="24">
        <v>739.02</v>
      </c>
      <c r="I58" s="21">
        <f t="shared" si="13"/>
        <v>246.34</v>
      </c>
      <c r="J58" s="73"/>
    </row>
    <row r="59" spans="1:10" s="12" customFormat="1" ht="15.75" hidden="1" x14ac:dyDescent="0.2">
      <c r="A59" s="69"/>
      <c r="B59" s="69">
        <v>19050000</v>
      </c>
      <c r="C59" s="70" t="s">
        <v>79</v>
      </c>
      <c r="D59" s="20"/>
      <c r="E59" s="20"/>
      <c r="F59" s="21" t="e">
        <f>+E59/D59*100</f>
        <v>#DIV/0!</v>
      </c>
      <c r="G59" s="24">
        <v>0</v>
      </c>
      <c r="H59" s="24"/>
      <c r="I59" s="17" t="e">
        <f t="shared" si="13"/>
        <v>#DIV/0!</v>
      </c>
      <c r="J59" s="73"/>
    </row>
    <row r="60" spans="1:10" s="12" customFormat="1" ht="31.5" hidden="1" x14ac:dyDescent="0.2">
      <c r="A60" s="69"/>
      <c r="B60" s="69">
        <v>19050300</v>
      </c>
      <c r="C60" s="70" t="s">
        <v>80</v>
      </c>
      <c r="D60" s="20"/>
      <c r="E60" s="20"/>
      <c r="F60" s="21" t="e">
        <f>+E60/D60*100</f>
        <v>#DIV/0!</v>
      </c>
      <c r="G60" s="24">
        <v>0</v>
      </c>
      <c r="H60" s="24"/>
      <c r="I60" s="17" t="e">
        <f t="shared" si="13"/>
        <v>#DIV/0!</v>
      </c>
      <c r="J60" s="73"/>
    </row>
    <row r="61" spans="1:10" s="61" customFormat="1" ht="15.75" x14ac:dyDescent="0.2">
      <c r="A61" s="15"/>
      <c r="B61" s="15">
        <v>20000000</v>
      </c>
      <c r="C61" s="68" t="s">
        <v>39</v>
      </c>
      <c r="D61" s="16">
        <f>+D62+D67+D80</f>
        <v>3945700</v>
      </c>
      <c r="E61" s="16">
        <f t="shared" ref="E61" si="14">+E62+E67+E80</f>
        <v>4049269.3700000006</v>
      </c>
      <c r="F61" s="17">
        <f>+E61/D61*100</f>
        <v>102.62486681704135</v>
      </c>
      <c r="G61" s="18">
        <v>2810000</v>
      </c>
      <c r="H61" s="18">
        <f>+H62+H80+H85</f>
        <v>7193675.6499999994</v>
      </c>
      <c r="I61" s="17" t="s">
        <v>251</v>
      </c>
      <c r="J61" s="60"/>
    </row>
    <row r="62" spans="1:10" s="61" customFormat="1" ht="15.75" x14ac:dyDescent="0.2">
      <c r="A62" s="15"/>
      <c r="B62" s="15">
        <v>21000000</v>
      </c>
      <c r="C62" s="68" t="s">
        <v>40</v>
      </c>
      <c r="D62" s="16">
        <f>+D63</f>
        <v>130000</v>
      </c>
      <c r="E62" s="16">
        <f>+E63</f>
        <v>142373.24</v>
      </c>
      <c r="F62" s="17">
        <f t="shared" ref="F62:F63" si="15">+E62/D62*100</f>
        <v>109.51787692307691</v>
      </c>
      <c r="G62" s="18"/>
      <c r="H62" s="18">
        <f>+H66</f>
        <v>128415.27</v>
      </c>
      <c r="I62" s="17"/>
      <c r="J62" s="60"/>
    </row>
    <row r="63" spans="1:10" s="61" customFormat="1" ht="15.75" x14ac:dyDescent="0.2">
      <c r="A63" s="15"/>
      <c r="B63" s="15">
        <v>21080000</v>
      </c>
      <c r="C63" s="68" t="s">
        <v>41</v>
      </c>
      <c r="D63" s="16">
        <f>+D64+D65</f>
        <v>130000</v>
      </c>
      <c r="E63" s="16">
        <f t="shared" ref="E63" si="16">+E64+E65</f>
        <v>142373.24</v>
      </c>
      <c r="F63" s="17">
        <f t="shared" si="15"/>
        <v>109.51787692307691</v>
      </c>
      <c r="G63" s="18"/>
      <c r="H63" s="18"/>
      <c r="I63" s="17"/>
      <c r="J63" s="60"/>
    </row>
    <row r="64" spans="1:10" s="13" customFormat="1" ht="15.75" x14ac:dyDescent="0.2">
      <c r="A64" s="69"/>
      <c r="B64" s="69">
        <v>21081100</v>
      </c>
      <c r="C64" s="70" t="s">
        <v>42</v>
      </c>
      <c r="D64" s="20">
        <v>120000</v>
      </c>
      <c r="E64" s="20">
        <v>122373.24</v>
      </c>
      <c r="F64" s="21">
        <f>+E64/D64*100</f>
        <v>101.9777</v>
      </c>
      <c r="G64" s="24"/>
      <c r="H64" s="24"/>
      <c r="I64" s="21"/>
      <c r="J64" s="69"/>
    </row>
    <row r="65" spans="1:10" s="13" customFormat="1" ht="31.5" x14ac:dyDescent="0.2">
      <c r="A65" s="69"/>
      <c r="B65" s="69">
        <v>21081500</v>
      </c>
      <c r="C65" s="70" t="s">
        <v>43</v>
      </c>
      <c r="D65" s="20">
        <v>10000</v>
      </c>
      <c r="E65" s="20">
        <v>20000</v>
      </c>
      <c r="F65" s="21" t="s">
        <v>252</v>
      </c>
      <c r="G65" s="24"/>
      <c r="H65" s="24"/>
      <c r="I65" s="21"/>
      <c r="J65" s="69"/>
    </row>
    <row r="66" spans="1:10" s="13" customFormat="1" ht="31.5" x14ac:dyDescent="0.2">
      <c r="A66" s="69"/>
      <c r="B66" s="69">
        <v>21110000</v>
      </c>
      <c r="C66" s="70" t="s">
        <v>81</v>
      </c>
      <c r="D66" s="20"/>
      <c r="E66" s="20"/>
      <c r="F66" s="21"/>
      <c r="G66" s="24"/>
      <c r="H66" s="24">
        <v>128415.27</v>
      </c>
      <c r="I66" s="21"/>
      <c r="J66" s="69"/>
    </row>
    <row r="67" spans="1:10" s="4" customFormat="1" ht="31.5" x14ac:dyDescent="0.2">
      <c r="A67" s="15"/>
      <c r="B67" s="15">
        <v>22000000</v>
      </c>
      <c r="C67" s="68" t="s">
        <v>44</v>
      </c>
      <c r="D67" s="16">
        <f>+D68+D73+D75+D79</f>
        <v>3724700</v>
      </c>
      <c r="E67" s="16">
        <f>+E68+E73+E75+E79</f>
        <v>3815749.0600000005</v>
      </c>
      <c r="F67" s="17">
        <f t="shared" ref="F67:F82" si="17">+E67/D67*100</f>
        <v>102.44446693693455</v>
      </c>
      <c r="G67" s="18"/>
      <c r="H67" s="18"/>
      <c r="I67" s="17"/>
      <c r="J67" s="55"/>
    </row>
    <row r="68" spans="1:10" s="4" customFormat="1" ht="15.75" x14ac:dyDescent="0.2">
      <c r="A68" s="15"/>
      <c r="B68" s="15">
        <v>22010000</v>
      </c>
      <c r="C68" s="68" t="s">
        <v>45</v>
      </c>
      <c r="D68" s="16">
        <f>+D69+D70+D71+D72</f>
        <v>2157000</v>
      </c>
      <c r="E68" s="16">
        <f>+E69+E70+E71+E72</f>
        <v>2245056.4500000002</v>
      </c>
      <c r="F68" s="17">
        <f t="shared" si="17"/>
        <v>104.08235744089014</v>
      </c>
      <c r="G68" s="18"/>
      <c r="H68" s="18"/>
      <c r="I68" s="17"/>
      <c r="J68" s="55"/>
    </row>
    <row r="69" spans="1:10" s="12" customFormat="1" ht="31.5" x14ac:dyDescent="0.2">
      <c r="A69" s="69"/>
      <c r="B69" s="69">
        <v>22010300</v>
      </c>
      <c r="C69" s="70" t="s">
        <v>46</v>
      </c>
      <c r="D69" s="20">
        <v>32000</v>
      </c>
      <c r="E69" s="20">
        <v>33776</v>
      </c>
      <c r="F69" s="21">
        <f t="shared" si="17"/>
        <v>105.55000000000001</v>
      </c>
      <c r="G69" s="24"/>
      <c r="H69" s="24"/>
      <c r="I69" s="21"/>
      <c r="J69" s="73"/>
    </row>
    <row r="70" spans="1:10" s="12" customFormat="1" ht="15.75" x14ac:dyDescent="0.2">
      <c r="A70" s="69"/>
      <c r="B70" s="69">
        <v>22012500</v>
      </c>
      <c r="C70" s="70" t="s">
        <v>47</v>
      </c>
      <c r="D70" s="20">
        <v>1650000</v>
      </c>
      <c r="E70" s="20">
        <v>1735402.45</v>
      </c>
      <c r="F70" s="21">
        <f t="shared" si="17"/>
        <v>105.17590606060605</v>
      </c>
      <c r="G70" s="24"/>
      <c r="H70" s="24"/>
      <c r="I70" s="21"/>
      <c r="J70" s="73"/>
    </row>
    <row r="71" spans="1:10" s="12" customFormat="1" ht="31.5" x14ac:dyDescent="0.2">
      <c r="A71" s="69"/>
      <c r="B71" s="69">
        <v>22012600</v>
      </c>
      <c r="C71" s="70" t="s">
        <v>48</v>
      </c>
      <c r="D71" s="20">
        <v>470000</v>
      </c>
      <c r="E71" s="20">
        <v>471338</v>
      </c>
      <c r="F71" s="21">
        <f t="shared" si="17"/>
        <v>100.28468085106384</v>
      </c>
      <c r="G71" s="24"/>
      <c r="H71" s="24"/>
      <c r="I71" s="21"/>
      <c r="J71" s="73"/>
    </row>
    <row r="72" spans="1:10" s="12" customFormat="1" ht="63" x14ac:dyDescent="0.2">
      <c r="A72" s="69"/>
      <c r="B72" s="69">
        <v>22012900</v>
      </c>
      <c r="C72" s="70" t="s">
        <v>235</v>
      </c>
      <c r="D72" s="20">
        <v>5000</v>
      </c>
      <c r="E72" s="20">
        <v>4540</v>
      </c>
      <c r="F72" s="21">
        <f t="shared" si="17"/>
        <v>90.8</v>
      </c>
      <c r="G72" s="24"/>
      <c r="H72" s="24"/>
      <c r="I72" s="21"/>
      <c r="J72" s="73"/>
    </row>
    <row r="73" spans="1:10" s="4" customFormat="1" ht="31.5" x14ac:dyDescent="0.2">
      <c r="A73" s="15"/>
      <c r="B73" s="15">
        <v>22080000</v>
      </c>
      <c r="C73" s="68" t="s">
        <v>49</v>
      </c>
      <c r="D73" s="16">
        <f>+D74</f>
        <v>1400000</v>
      </c>
      <c r="E73" s="16">
        <f t="shared" ref="E73" si="18">+E74</f>
        <v>1404044.54</v>
      </c>
      <c r="F73" s="17">
        <f t="shared" si="17"/>
        <v>100.28889571428572</v>
      </c>
      <c r="G73" s="18"/>
      <c r="H73" s="18"/>
      <c r="I73" s="17"/>
      <c r="J73" s="55"/>
    </row>
    <row r="74" spans="1:10" s="12" customFormat="1" ht="31.5" x14ac:dyDescent="0.2">
      <c r="A74" s="69"/>
      <c r="B74" s="69">
        <v>22080400</v>
      </c>
      <c r="C74" s="70" t="s">
        <v>50</v>
      </c>
      <c r="D74" s="20">
        <v>1400000</v>
      </c>
      <c r="E74" s="20">
        <v>1404044.54</v>
      </c>
      <c r="F74" s="21">
        <f t="shared" si="17"/>
        <v>100.28889571428572</v>
      </c>
      <c r="G74" s="24"/>
      <c r="H74" s="24"/>
      <c r="I74" s="21"/>
      <c r="J74" s="73"/>
    </row>
    <row r="75" spans="1:10" s="53" customFormat="1" ht="15.75" x14ac:dyDescent="0.2">
      <c r="A75" s="48"/>
      <c r="B75" s="48">
        <v>22090000</v>
      </c>
      <c r="C75" s="49" t="s">
        <v>51</v>
      </c>
      <c r="D75" s="50">
        <f>+D76+D77+D78</f>
        <v>167200</v>
      </c>
      <c r="E75" s="50">
        <f t="shared" ref="E75" si="19">+E76+E77+E78</f>
        <v>166115.87</v>
      </c>
      <c r="F75" s="17">
        <f t="shared" si="17"/>
        <v>99.351596889952148</v>
      </c>
      <c r="G75" s="62"/>
      <c r="H75" s="62"/>
      <c r="I75" s="51"/>
      <c r="J75" s="52"/>
    </row>
    <row r="76" spans="1:10" s="12" customFormat="1" ht="59.25" customHeight="1" x14ac:dyDescent="0.2">
      <c r="A76" s="69"/>
      <c r="B76" s="69">
        <v>22090100</v>
      </c>
      <c r="C76" s="70" t="s">
        <v>52</v>
      </c>
      <c r="D76" s="20">
        <v>150000</v>
      </c>
      <c r="E76" s="20">
        <v>148676.07</v>
      </c>
      <c r="F76" s="21">
        <f t="shared" si="17"/>
        <v>99.117379999999997</v>
      </c>
      <c r="G76" s="24"/>
      <c r="H76" s="24"/>
      <c r="I76" s="21"/>
      <c r="J76" s="73"/>
    </row>
    <row r="77" spans="1:10" s="12" customFormat="1" ht="25.5" customHeight="1" x14ac:dyDescent="0.2">
      <c r="A77" s="69"/>
      <c r="B77" s="69">
        <v>22090200</v>
      </c>
      <c r="C77" s="70" t="s">
        <v>53</v>
      </c>
      <c r="D77" s="20">
        <v>200</v>
      </c>
      <c r="E77" s="20">
        <v>142.30000000000001</v>
      </c>
      <c r="F77" s="21">
        <f t="shared" si="17"/>
        <v>71.150000000000006</v>
      </c>
      <c r="G77" s="24"/>
      <c r="H77" s="24"/>
      <c r="I77" s="21"/>
      <c r="J77" s="73"/>
    </row>
    <row r="78" spans="1:10" s="12" customFormat="1" ht="54" customHeight="1" x14ac:dyDescent="0.2">
      <c r="A78" s="69"/>
      <c r="B78" s="69">
        <v>22090400</v>
      </c>
      <c r="C78" s="70" t="s">
        <v>54</v>
      </c>
      <c r="D78" s="20">
        <v>17000</v>
      </c>
      <c r="E78" s="20">
        <v>17297.5</v>
      </c>
      <c r="F78" s="21">
        <f t="shared" si="17"/>
        <v>101.75</v>
      </c>
      <c r="G78" s="24"/>
      <c r="H78" s="24"/>
      <c r="I78" s="21"/>
      <c r="J78" s="73"/>
    </row>
    <row r="79" spans="1:10" s="4" customFormat="1" ht="76.5" customHeight="1" x14ac:dyDescent="0.2">
      <c r="A79" s="15"/>
      <c r="B79" s="15">
        <v>22013000</v>
      </c>
      <c r="C79" s="68" t="s">
        <v>236</v>
      </c>
      <c r="D79" s="16">
        <v>500</v>
      </c>
      <c r="E79" s="16">
        <v>532.20000000000005</v>
      </c>
      <c r="F79" s="21">
        <f t="shared" si="17"/>
        <v>106.44</v>
      </c>
      <c r="G79" s="18"/>
      <c r="H79" s="18"/>
      <c r="I79" s="17"/>
      <c r="J79" s="55"/>
    </row>
    <row r="80" spans="1:10" s="4" customFormat="1" ht="15.75" x14ac:dyDescent="0.2">
      <c r="A80" s="15"/>
      <c r="B80" s="15">
        <v>24000000</v>
      </c>
      <c r="C80" s="68" t="s">
        <v>55</v>
      </c>
      <c r="D80" s="16">
        <f>+D81</f>
        <v>91000</v>
      </c>
      <c r="E80" s="16">
        <f>+E81</f>
        <v>91147.069999999992</v>
      </c>
      <c r="F80" s="17">
        <f t="shared" si="17"/>
        <v>100.16161538461536</v>
      </c>
      <c r="G80" s="18"/>
      <c r="H80" s="18">
        <f>+H81</f>
        <v>37089.82</v>
      </c>
      <c r="I80" s="17"/>
      <c r="J80" s="55"/>
    </row>
    <row r="81" spans="1:10" s="4" customFormat="1" ht="15.75" x14ac:dyDescent="0.2">
      <c r="A81" s="15"/>
      <c r="B81" s="15">
        <v>24060000</v>
      </c>
      <c r="C81" s="68" t="s">
        <v>41</v>
      </c>
      <c r="D81" s="16">
        <f>+D82+D83+D84</f>
        <v>91000</v>
      </c>
      <c r="E81" s="16">
        <f>+E82+E83+E84</f>
        <v>91147.069999999992</v>
      </c>
      <c r="F81" s="17">
        <f t="shared" si="17"/>
        <v>100.16161538461536</v>
      </c>
      <c r="G81" s="18"/>
      <c r="H81" s="18">
        <f>+H83</f>
        <v>37089.82</v>
      </c>
      <c r="I81" s="17"/>
      <c r="J81" s="55"/>
    </row>
    <row r="82" spans="1:10" s="12" customFormat="1" ht="15.75" x14ac:dyDescent="0.2">
      <c r="A82" s="69"/>
      <c r="B82" s="69">
        <v>24060300</v>
      </c>
      <c r="C82" s="70" t="s">
        <v>41</v>
      </c>
      <c r="D82" s="20">
        <v>61000</v>
      </c>
      <c r="E82" s="20">
        <v>63013.27</v>
      </c>
      <c r="F82" s="21">
        <f t="shared" si="17"/>
        <v>103.30044262295081</v>
      </c>
      <c r="G82" s="24"/>
      <c r="H82" s="24"/>
      <c r="I82" s="17"/>
      <c r="J82" s="73"/>
    </row>
    <row r="83" spans="1:10" s="12" customFormat="1" ht="84" customHeight="1" x14ac:dyDescent="0.2">
      <c r="A83" s="69"/>
      <c r="B83" s="69">
        <v>24062100</v>
      </c>
      <c r="C83" s="70" t="s">
        <v>82</v>
      </c>
      <c r="D83" s="20"/>
      <c r="E83" s="20"/>
      <c r="F83" s="21"/>
      <c r="G83" s="24"/>
      <c r="H83" s="24">
        <v>37089.82</v>
      </c>
      <c r="I83" s="17"/>
      <c r="J83" s="73"/>
    </row>
    <row r="84" spans="1:10" s="12" customFormat="1" ht="84" customHeight="1" x14ac:dyDescent="0.2">
      <c r="A84" s="69"/>
      <c r="B84" s="69">
        <v>24062200</v>
      </c>
      <c r="C84" s="70" t="s">
        <v>237</v>
      </c>
      <c r="D84" s="20">
        <v>30000</v>
      </c>
      <c r="E84" s="20">
        <v>28133.8</v>
      </c>
      <c r="F84" s="21">
        <f>+E84/D84*100</f>
        <v>93.779333333333327</v>
      </c>
      <c r="G84" s="24"/>
      <c r="H84" s="24"/>
      <c r="I84" s="17"/>
      <c r="J84" s="73"/>
    </row>
    <row r="85" spans="1:10" s="19" customFormat="1" ht="15.75" x14ac:dyDescent="0.2">
      <c r="A85" s="15"/>
      <c r="B85" s="15">
        <v>25000000</v>
      </c>
      <c r="C85" s="68" t="s">
        <v>83</v>
      </c>
      <c r="D85" s="16"/>
      <c r="E85" s="16"/>
      <c r="F85" s="21"/>
      <c r="G85" s="16">
        <v>2810000</v>
      </c>
      <c r="H85" s="16">
        <f>H86+H89</f>
        <v>7028170.5599999996</v>
      </c>
      <c r="I85" s="17" t="s">
        <v>253</v>
      </c>
      <c r="J85" s="15"/>
    </row>
    <row r="86" spans="1:10" s="13" customFormat="1" ht="49.5" customHeight="1" x14ac:dyDescent="0.2">
      <c r="A86" s="69"/>
      <c r="B86" s="69">
        <v>25010000</v>
      </c>
      <c r="C86" s="70" t="s">
        <v>84</v>
      </c>
      <c r="D86" s="20"/>
      <c r="E86" s="20"/>
      <c r="F86" s="21"/>
      <c r="G86" s="20">
        <v>2810000</v>
      </c>
      <c r="H86" s="20">
        <f>+H87+H88</f>
        <v>3650020.78</v>
      </c>
      <c r="I86" s="21">
        <f>+H86/G86*100</f>
        <v>129.89397793594307</v>
      </c>
      <c r="J86" s="69"/>
    </row>
    <row r="87" spans="1:10" s="13" customFormat="1" ht="36.75" customHeight="1" x14ac:dyDescent="0.2">
      <c r="A87" s="69"/>
      <c r="B87" s="69">
        <v>25010100</v>
      </c>
      <c r="C87" s="70" t="s">
        <v>85</v>
      </c>
      <c r="D87" s="20"/>
      <c r="E87" s="20"/>
      <c r="F87" s="21"/>
      <c r="G87" s="20">
        <v>2810000</v>
      </c>
      <c r="H87" s="20">
        <v>3613822.78</v>
      </c>
      <c r="I87" s="21">
        <f>+H87/G87*100</f>
        <v>128.60579288256227</v>
      </c>
      <c r="J87" s="69"/>
    </row>
    <row r="88" spans="1:10" s="13" customFormat="1" ht="57.75" customHeight="1" x14ac:dyDescent="0.2">
      <c r="A88" s="69"/>
      <c r="B88" s="69">
        <v>25010300</v>
      </c>
      <c r="C88" s="70" t="s">
        <v>86</v>
      </c>
      <c r="D88" s="20"/>
      <c r="E88" s="20"/>
      <c r="F88" s="21"/>
      <c r="G88" s="20"/>
      <c r="H88" s="20">
        <v>36198</v>
      </c>
      <c r="I88" s="21"/>
      <c r="J88" s="69"/>
    </row>
    <row r="89" spans="1:10" s="13" customFormat="1" ht="36.75" customHeight="1" x14ac:dyDescent="0.2">
      <c r="A89" s="69"/>
      <c r="B89" s="69">
        <v>25020000</v>
      </c>
      <c r="C89" s="70" t="s">
        <v>87</v>
      </c>
      <c r="D89" s="20"/>
      <c r="E89" s="20"/>
      <c r="F89" s="21"/>
      <c r="G89" s="20"/>
      <c r="H89" s="20">
        <f>+H90</f>
        <v>3378149.78</v>
      </c>
      <c r="I89" s="21"/>
      <c r="J89" s="69"/>
    </row>
    <row r="90" spans="1:10" s="13" customFormat="1" ht="15.75" x14ac:dyDescent="0.2">
      <c r="A90" s="69"/>
      <c r="B90" s="69">
        <v>25020100</v>
      </c>
      <c r="C90" s="70" t="s">
        <v>88</v>
      </c>
      <c r="D90" s="20"/>
      <c r="E90" s="20"/>
      <c r="F90" s="21"/>
      <c r="G90" s="20"/>
      <c r="H90" s="20">
        <v>3378149.78</v>
      </c>
      <c r="I90" s="21"/>
      <c r="J90" s="69"/>
    </row>
    <row r="91" spans="1:10" s="19" customFormat="1" ht="15.75" x14ac:dyDescent="0.2">
      <c r="A91" s="15"/>
      <c r="B91" s="15">
        <v>30000000</v>
      </c>
      <c r="C91" s="68" t="s">
        <v>89</v>
      </c>
      <c r="D91" s="16"/>
      <c r="E91" s="16">
        <v>1500</v>
      </c>
      <c r="F91" s="17"/>
      <c r="G91" s="16">
        <v>2800000</v>
      </c>
      <c r="H91" s="16">
        <f>H92+H96</f>
        <v>1617259.47</v>
      </c>
      <c r="I91" s="17">
        <f>+H91/G91*100</f>
        <v>57.759266785714281</v>
      </c>
      <c r="J91" s="15"/>
    </row>
    <row r="92" spans="1:10" s="13" customFormat="1" ht="15.75" x14ac:dyDescent="0.2">
      <c r="A92" s="69"/>
      <c r="B92" s="69">
        <v>31000000</v>
      </c>
      <c r="C92" s="70" t="s">
        <v>90</v>
      </c>
      <c r="D92" s="20"/>
      <c r="E92" s="20">
        <v>1500</v>
      </c>
      <c r="F92" s="21"/>
      <c r="G92" s="20">
        <v>1300000</v>
      </c>
      <c r="H92" s="20">
        <f>H95</f>
        <v>266610</v>
      </c>
      <c r="I92" s="21">
        <f>+H92/G92*100</f>
        <v>20.508461538461539</v>
      </c>
      <c r="J92" s="69"/>
    </row>
    <row r="93" spans="1:10" s="13" customFormat="1" ht="63" x14ac:dyDescent="0.2">
      <c r="A93" s="69"/>
      <c r="B93" s="69">
        <v>31010000</v>
      </c>
      <c r="C93" s="70" t="s">
        <v>206</v>
      </c>
      <c r="D93" s="20"/>
      <c r="E93" s="20">
        <v>1500</v>
      </c>
      <c r="F93" s="21"/>
      <c r="G93" s="20"/>
      <c r="H93" s="20"/>
      <c r="I93" s="21"/>
      <c r="J93" s="69"/>
    </row>
    <row r="94" spans="1:10" s="13" customFormat="1" ht="63" x14ac:dyDescent="0.2">
      <c r="A94" s="69"/>
      <c r="B94" s="69">
        <v>31010200</v>
      </c>
      <c r="C94" s="70" t="s">
        <v>205</v>
      </c>
      <c r="D94" s="20"/>
      <c r="E94" s="20">
        <v>1500</v>
      </c>
      <c r="F94" s="21"/>
      <c r="G94" s="20"/>
      <c r="H94" s="20"/>
      <c r="I94" s="21"/>
      <c r="J94" s="69"/>
    </row>
    <row r="95" spans="1:10" s="13" customFormat="1" ht="55.5" customHeight="1" x14ac:dyDescent="0.2">
      <c r="A95" s="69"/>
      <c r="B95" s="69">
        <v>31030000</v>
      </c>
      <c r="C95" s="70" t="s">
        <v>91</v>
      </c>
      <c r="D95" s="20"/>
      <c r="E95" s="20"/>
      <c r="F95" s="21"/>
      <c r="G95" s="20">
        <v>1300000</v>
      </c>
      <c r="H95" s="20">
        <v>266610</v>
      </c>
      <c r="I95" s="21">
        <f t="shared" ref="I95:I100" si="20">+H95/G95*100</f>
        <v>20.508461538461539</v>
      </c>
      <c r="J95" s="69"/>
    </row>
    <row r="96" spans="1:10" s="13" customFormat="1" ht="28.5" customHeight="1" x14ac:dyDescent="0.2">
      <c r="A96" s="69"/>
      <c r="B96" s="69">
        <v>33000000</v>
      </c>
      <c r="C96" s="70" t="s">
        <v>92</v>
      </c>
      <c r="D96" s="20"/>
      <c r="E96" s="20"/>
      <c r="F96" s="21"/>
      <c r="G96" s="20">
        <v>1500000</v>
      </c>
      <c r="H96" s="20">
        <v>1350649.47</v>
      </c>
      <c r="I96" s="21">
        <f t="shared" si="20"/>
        <v>90.043297999999993</v>
      </c>
      <c r="J96" s="69"/>
    </row>
    <row r="97" spans="1:10" s="13" customFormat="1" ht="15.75" x14ac:dyDescent="0.2">
      <c r="A97" s="69"/>
      <c r="B97" s="69">
        <v>33010000</v>
      </c>
      <c r="C97" s="70" t="s">
        <v>93</v>
      </c>
      <c r="D97" s="20"/>
      <c r="E97" s="20"/>
      <c r="F97" s="21"/>
      <c r="G97" s="20">
        <v>1500000</v>
      </c>
      <c r="H97" s="20">
        <v>1350649.47</v>
      </c>
      <c r="I97" s="21">
        <f t="shared" si="20"/>
        <v>90.043297999999993</v>
      </c>
      <c r="J97" s="69"/>
    </row>
    <row r="98" spans="1:10" s="13" customFormat="1" ht="85.5" customHeight="1" x14ac:dyDescent="0.2">
      <c r="A98" s="69"/>
      <c r="B98" s="69">
        <v>33010100</v>
      </c>
      <c r="C98" s="70" t="s">
        <v>94</v>
      </c>
      <c r="D98" s="20"/>
      <c r="E98" s="20"/>
      <c r="F98" s="21"/>
      <c r="G98" s="20">
        <v>1500000</v>
      </c>
      <c r="H98" s="20">
        <v>1350649.47</v>
      </c>
      <c r="I98" s="21">
        <f t="shared" si="20"/>
        <v>90.043297999999993</v>
      </c>
      <c r="J98" s="69"/>
    </row>
    <row r="99" spans="1:10" s="4" customFormat="1" ht="15.75" x14ac:dyDescent="0.2">
      <c r="A99" s="15"/>
      <c r="B99" s="15">
        <v>40000000</v>
      </c>
      <c r="C99" s="68" t="s">
        <v>56</v>
      </c>
      <c r="D99" s="16">
        <f>+D100</f>
        <v>159375510.06999999</v>
      </c>
      <c r="E99" s="16">
        <f t="shared" ref="E99" si="21">+E100</f>
        <v>159103924.65000001</v>
      </c>
      <c r="F99" s="17">
        <f t="shared" ref="F99:F115" si="22">+E99/D99*100</f>
        <v>99.829594007334805</v>
      </c>
      <c r="G99" s="18">
        <f t="shared" ref="G99" si="23">+G100</f>
        <v>23732168</v>
      </c>
      <c r="H99" s="18">
        <f>+H100</f>
        <v>20130493.369999997</v>
      </c>
      <c r="I99" s="17">
        <f t="shared" si="20"/>
        <v>84.823659473504478</v>
      </c>
      <c r="J99" s="55"/>
    </row>
    <row r="100" spans="1:10" s="12" customFormat="1" ht="15.75" x14ac:dyDescent="0.2">
      <c r="A100" s="69"/>
      <c r="B100" s="69">
        <v>41000000</v>
      </c>
      <c r="C100" s="70" t="s">
        <v>57</v>
      </c>
      <c r="D100" s="20">
        <f>+D101+D103+D107+D110</f>
        <v>159375510.06999999</v>
      </c>
      <c r="E100" s="20">
        <f t="shared" ref="E100" si="24">+E101+E103+E107+E110</f>
        <v>159103924.65000001</v>
      </c>
      <c r="F100" s="21">
        <f t="shared" si="22"/>
        <v>99.829594007334805</v>
      </c>
      <c r="G100" s="24">
        <f t="shared" ref="G100" si="25">+G110</f>
        <v>23732168</v>
      </c>
      <c r="H100" s="24">
        <f>+H110</f>
        <v>20130493.369999997</v>
      </c>
      <c r="I100" s="21">
        <f t="shared" si="20"/>
        <v>84.823659473504478</v>
      </c>
      <c r="J100" s="73"/>
    </row>
    <row r="101" spans="1:10" s="4" customFormat="1" ht="27.75" customHeight="1" x14ac:dyDescent="0.2">
      <c r="A101" s="15"/>
      <c r="B101" s="15">
        <v>41020000</v>
      </c>
      <c r="C101" s="68" t="s">
        <v>58</v>
      </c>
      <c r="D101" s="16">
        <f>+D102</f>
        <v>22506800</v>
      </c>
      <c r="E101" s="16">
        <f>+E102</f>
        <v>22506800</v>
      </c>
      <c r="F101" s="17">
        <f t="shared" si="22"/>
        <v>100</v>
      </c>
      <c r="G101" s="18"/>
      <c r="H101" s="18"/>
      <c r="I101" s="17"/>
      <c r="J101" s="55"/>
    </row>
    <row r="102" spans="1:10" s="12" customFormat="1" ht="15.75" x14ac:dyDescent="0.2">
      <c r="A102" s="69"/>
      <c r="B102" s="69">
        <v>41020100</v>
      </c>
      <c r="C102" s="70" t="s">
        <v>59</v>
      </c>
      <c r="D102" s="20">
        <v>22506800</v>
      </c>
      <c r="E102" s="20">
        <v>22506800</v>
      </c>
      <c r="F102" s="21">
        <f t="shared" si="22"/>
        <v>100</v>
      </c>
      <c r="G102" s="24"/>
      <c r="H102" s="24"/>
      <c r="I102" s="21"/>
      <c r="J102" s="73"/>
    </row>
    <row r="103" spans="1:10" s="4" customFormat="1" ht="15.75" x14ac:dyDescent="0.2">
      <c r="A103" s="15"/>
      <c r="B103" s="15">
        <v>41030000</v>
      </c>
      <c r="C103" s="68" t="s">
        <v>60</v>
      </c>
      <c r="D103" s="16">
        <f>+D105+D106+D104</f>
        <v>125143576</v>
      </c>
      <c r="E103" s="16">
        <f t="shared" ref="E103" si="26">+E105+E106+E104</f>
        <v>125143576</v>
      </c>
      <c r="F103" s="17">
        <f t="shared" si="22"/>
        <v>100</v>
      </c>
      <c r="G103" s="18"/>
      <c r="H103" s="18"/>
      <c r="I103" s="17"/>
      <c r="J103" s="55"/>
    </row>
    <row r="104" spans="1:10" s="4" customFormat="1" ht="47.25" x14ac:dyDescent="0.2">
      <c r="A104" s="15"/>
      <c r="B104" s="69">
        <v>41032300</v>
      </c>
      <c r="C104" s="70" t="s">
        <v>238</v>
      </c>
      <c r="D104" s="20">
        <v>4000000</v>
      </c>
      <c r="E104" s="20">
        <v>4000000</v>
      </c>
      <c r="F104" s="21">
        <f t="shared" si="22"/>
        <v>100</v>
      </c>
      <c r="G104" s="18"/>
      <c r="H104" s="18"/>
      <c r="I104" s="17"/>
      <c r="J104" s="55"/>
    </row>
    <row r="105" spans="1:10" s="12" customFormat="1" ht="15.75" x14ac:dyDescent="0.2">
      <c r="A105" s="69"/>
      <c r="B105" s="69">
        <v>41033900</v>
      </c>
      <c r="C105" s="70" t="s">
        <v>61</v>
      </c>
      <c r="D105" s="20">
        <v>110587900</v>
      </c>
      <c r="E105" s="20">
        <v>110587900</v>
      </c>
      <c r="F105" s="21">
        <f t="shared" si="22"/>
        <v>100</v>
      </c>
      <c r="G105" s="24"/>
      <c r="H105" s="24"/>
      <c r="I105" s="21"/>
      <c r="J105" s="73"/>
    </row>
    <row r="106" spans="1:10" s="12" customFormat="1" ht="31.5" x14ac:dyDescent="0.2">
      <c r="A106" s="69"/>
      <c r="B106" s="69">
        <v>41034500</v>
      </c>
      <c r="C106" s="70" t="s">
        <v>204</v>
      </c>
      <c r="D106" s="20">
        <v>10555676</v>
      </c>
      <c r="E106" s="20">
        <v>10555676</v>
      </c>
      <c r="F106" s="21">
        <f t="shared" si="22"/>
        <v>100</v>
      </c>
      <c r="G106" s="24"/>
      <c r="H106" s="24"/>
      <c r="I106" s="21"/>
      <c r="J106" s="73"/>
    </row>
    <row r="107" spans="1:10" s="4" customFormat="1" ht="15.75" x14ac:dyDescent="0.2">
      <c r="A107" s="15"/>
      <c r="B107" s="15">
        <v>41040000</v>
      </c>
      <c r="C107" s="68" t="s">
        <v>62</v>
      </c>
      <c r="D107" s="16">
        <f>D108+D109</f>
        <v>5286300</v>
      </c>
      <c r="E107" s="16">
        <f>E108+E109</f>
        <v>5286300</v>
      </c>
      <c r="F107" s="17">
        <f t="shared" si="22"/>
        <v>100</v>
      </c>
      <c r="G107" s="18"/>
      <c r="H107" s="18"/>
      <c r="I107" s="17"/>
      <c r="J107" s="55"/>
    </row>
    <row r="108" spans="1:10" s="12" customFormat="1" ht="47.25" x14ac:dyDescent="0.2">
      <c r="A108" s="69"/>
      <c r="B108" s="69">
        <v>41040200</v>
      </c>
      <c r="C108" s="70" t="s">
        <v>63</v>
      </c>
      <c r="D108" s="20">
        <v>4449900</v>
      </c>
      <c r="E108" s="20">
        <v>4449900</v>
      </c>
      <c r="F108" s="21">
        <f t="shared" si="22"/>
        <v>100</v>
      </c>
      <c r="G108" s="24"/>
      <c r="H108" s="24"/>
      <c r="I108" s="21"/>
      <c r="J108" s="73"/>
    </row>
    <row r="109" spans="1:10" s="12" customFormat="1" ht="78.75" x14ac:dyDescent="0.2">
      <c r="A109" s="69"/>
      <c r="B109" s="69">
        <v>41040500</v>
      </c>
      <c r="C109" s="70" t="s">
        <v>254</v>
      </c>
      <c r="D109" s="20">
        <v>836400</v>
      </c>
      <c r="E109" s="20">
        <v>836400</v>
      </c>
      <c r="F109" s="21">
        <f t="shared" si="22"/>
        <v>100</v>
      </c>
      <c r="G109" s="24"/>
      <c r="H109" s="24"/>
      <c r="I109" s="21"/>
      <c r="J109" s="73"/>
    </row>
    <row r="110" spans="1:10" s="4" customFormat="1" ht="15.75" x14ac:dyDescent="0.2">
      <c r="A110" s="15"/>
      <c r="B110" s="15">
        <v>41050000</v>
      </c>
      <c r="C110" s="68" t="s">
        <v>64</v>
      </c>
      <c r="D110" s="16">
        <f>D111+D112+D113+D114+D115+D116+D117+D118+D119+D120+D121</f>
        <v>6438834.0700000003</v>
      </c>
      <c r="E110" s="16">
        <f>E111+E112+E113+E114+E115+E116+E117+E118+E119+E120+E121</f>
        <v>6167248.6500000004</v>
      </c>
      <c r="F110" s="17">
        <f t="shared" si="22"/>
        <v>95.782071458163855</v>
      </c>
      <c r="G110" s="18">
        <f>G116+G117+G118+G119+G121</f>
        <v>23732168</v>
      </c>
      <c r="H110" s="18">
        <f t="shared" ref="H110" si="27">H116+H117+H118+H119+H121</f>
        <v>20130493.369999997</v>
      </c>
      <c r="I110" s="17">
        <f>+H110/G110*100</f>
        <v>84.823659473504478</v>
      </c>
      <c r="J110" s="55"/>
    </row>
    <row r="111" spans="1:10" s="12" customFormat="1" ht="31.5" x14ac:dyDescent="0.2">
      <c r="A111" s="69"/>
      <c r="B111" s="69">
        <v>41051000</v>
      </c>
      <c r="C111" s="70" t="s">
        <v>65</v>
      </c>
      <c r="D111" s="20">
        <v>1106200</v>
      </c>
      <c r="E111" s="20">
        <v>850633.53</v>
      </c>
      <c r="F111" s="21">
        <f t="shared" si="22"/>
        <v>76.896902006870377</v>
      </c>
      <c r="G111" s="24"/>
      <c r="H111" s="24"/>
      <c r="I111" s="21"/>
      <c r="J111" s="73"/>
    </row>
    <row r="112" spans="1:10" s="12" customFormat="1" ht="31.5" x14ac:dyDescent="0.2">
      <c r="A112" s="69"/>
      <c r="B112" s="69">
        <v>41051100</v>
      </c>
      <c r="C112" s="70" t="s">
        <v>239</v>
      </c>
      <c r="D112" s="20">
        <v>53200</v>
      </c>
      <c r="E112" s="20">
        <v>53141.41</v>
      </c>
      <c r="F112" s="21">
        <f t="shared" si="22"/>
        <v>99.88986842105264</v>
      </c>
      <c r="G112" s="24"/>
      <c r="H112" s="24"/>
      <c r="I112" s="21"/>
      <c r="J112" s="73"/>
    </row>
    <row r="113" spans="1:10" s="12" customFormat="1" ht="47.25" x14ac:dyDescent="0.2">
      <c r="A113" s="69"/>
      <c r="B113" s="69">
        <v>41051200</v>
      </c>
      <c r="C113" s="70" t="s">
        <v>66</v>
      </c>
      <c r="D113" s="20">
        <v>301713</v>
      </c>
      <c r="E113" s="20">
        <v>301182.2</v>
      </c>
      <c r="F113" s="21">
        <f t="shared" si="22"/>
        <v>99.824071220000462</v>
      </c>
      <c r="G113" s="24"/>
      <c r="H113" s="24"/>
      <c r="I113" s="21"/>
      <c r="J113" s="73"/>
    </row>
    <row r="114" spans="1:10" s="12" customFormat="1" ht="47.25" x14ac:dyDescent="0.2">
      <c r="A114" s="69"/>
      <c r="B114" s="69">
        <v>41051400</v>
      </c>
      <c r="C114" s="70" t="s">
        <v>240</v>
      </c>
      <c r="D114" s="20">
        <v>1454563</v>
      </c>
      <c r="E114" s="20">
        <v>1440133.44</v>
      </c>
      <c r="F114" s="21">
        <f t="shared" si="22"/>
        <v>99.007979716244662</v>
      </c>
      <c r="G114" s="24"/>
      <c r="H114" s="24"/>
      <c r="I114" s="21"/>
      <c r="J114" s="73"/>
    </row>
    <row r="115" spans="1:10" s="12" customFormat="1" ht="47.25" x14ac:dyDescent="0.2">
      <c r="A115" s="69"/>
      <c r="B115" s="69">
        <v>41051700</v>
      </c>
      <c r="C115" s="70" t="s">
        <v>255</v>
      </c>
      <c r="D115" s="20">
        <v>35600</v>
      </c>
      <c r="E115" s="20">
        <v>35600</v>
      </c>
      <c r="F115" s="21">
        <f t="shared" si="22"/>
        <v>100</v>
      </c>
      <c r="G115" s="24"/>
      <c r="H115" s="24"/>
      <c r="I115" s="21"/>
      <c r="J115" s="73"/>
    </row>
    <row r="116" spans="1:10" s="12" customFormat="1" ht="63" x14ac:dyDescent="0.2">
      <c r="A116" s="69"/>
      <c r="B116" s="69">
        <v>41052600</v>
      </c>
      <c r="C116" s="70" t="s">
        <v>256</v>
      </c>
      <c r="D116" s="20"/>
      <c r="E116" s="20"/>
      <c r="F116" s="21"/>
      <c r="G116" s="24">
        <v>1631460</v>
      </c>
      <c r="H116" s="24">
        <v>1631460</v>
      </c>
      <c r="I116" s="21">
        <f>+H116/G116*100</f>
        <v>100</v>
      </c>
      <c r="J116" s="73"/>
    </row>
    <row r="117" spans="1:10" s="12" customFormat="1" ht="94.5" x14ac:dyDescent="0.2">
      <c r="A117" s="69"/>
      <c r="B117" s="69">
        <v>41052900</v>
      </c>
      <c r="C117" s="70" t="s">
        <v>257</v>
      </c>
      <c r="D117" s="20"/>
      <c r="E117" s="20"/>
      <c r="F117" s="21"/>
      <c r="G117" s="24">
        <v>9040327</v>
      </c>
      <c r="H117" s="24">
        <v>5440378.3600000003</v>
      </c>
      <c r="I117" s="21">
        <f>+H117/G117*100</f>
        <v>60.178999719811024</v>
      </c>
      <c r="J117" s="73"/>
    </row>
    <row r="118" spans="1:10" s="12" customFormat="1" ht="15.75" x14ac:dyDescent="0.2">
      <c r="A118" s="69"/>
      <c r="B118" s="69">
        <v>41053400</v>
      </c>
      <c r="C118" s="70" t="s">
        <v>203</v>
      </c>
      <c r="D118" s="20"/>
      <c r="E118" s="20"/>
      <c r="F118" s="21"/>
      <c r="G118" s="24">
        <v>2760381</v>
      </c>
      <c r="H118" s="24">
        <v>2760381</v>
      </c>
      <c r="I118" s="21">
        <f>+H118/G118*100</f>
        <v>100</v>
      </c>
      <c r="J118" s="73"/>
    </row>
    <row r="119" spans="1:10" s="12" customFormat="1" ht="15.75" x14ac:dyDescent="0.2">
      <c r="A119" s="69"/>
      <c r="B119" s="69">
        <v>41053900</v>
      </c>
      <c r="C119" s="70" t="s">
        <v>163</v>
      </c>
      <c r="D119" s="20">
        <v>2609798</v>
      </c>
      <c r="E119" s="20">
        <v>2608798</v>
      </c>
      <c r="F119" s="21">
        <f>+E119/D119*100</f>
        <v>99.96168285821355</v>
      </c>
      <c r="G119" s="24">
        <v>300000</v>
      </c>
      <c r="H119" s="24">
        <v>298274.01</v>
      </c>
      <c r="I119" s="21">
        <f>+H119/G119*100</f>
        <v>99.424670000000006</v>
      </c>
      <c r="J119" s="73"/>
    </row>
    <row r="120" spans="1:10" s="12" customFormat="1" ht="47.25" x14ac:dyDescent="0.2">
      <c r="A120" s="69"/>
      <c r="B120" s="69">
        <v>41055000</v>
      </c>
      <c r="C120" s="70" t="s">
        <v>67</v>
      </c>
      <c r="D120" s="20">
        <v>877760.07</v>
      </c>
      <c r="E120" s="20">
        <v>877760.07</v>
      </c>
      <c r="F120" s="21">
        <f>+E120/D120*100</f>
        <v>100</v>
      </c>
      <c r="G120" s="24"/>
      <c r="H120" s="24"/>
      <c r="I120" s="21"/>
      <c r="J120" s="73"/>
    </row>
    <row r="121" spans="1:10" s="12" customFormat="1" ht="63" x14ac:dyDescent="0.2">
      <c r="A121" s="69"/>
      <c r="B121" s="69">
        <v>41057100</v>
      </c>
      <c r="C121" s="70" t="s">
        <v>202</v>
      </c>
      <c r="D121" s="20"/>
      <c r="E121" s="20"/>
      <c r="F121" s="21"/>
      <c r="G121" s="24">
        <v>10000000</v>
      </c>
      <c r="H121" s="24">
        <v>10000000</v>
      </c>
      <c r="I121" s="21">
        <f>+H121/G121*100</f>
        <v>100</v>
      </c>
      <c r="J121" s="73"/>
    </row>
    <row r="122" spans="1:10" s="59" customFormat="1" ht="15.75" x14ac:dyDescent="0.2">
      <c r="A122" s="96" t="s">
        <v>68</v>
      </c>
      <c r="B122" s="96"/>
      <c r="C122" s="96"/>
      <c r="D122" s="56">
        <f>D10+D61+D91</f>
        <v>147758000</v>
      </c>
      <c r="E122" s="56">
        <f>E10+E61+E91</f>
        <v>152812915.00999999</v>
      </c>
      <c r="F122" s="57">
        <f>+E122/D122*100</f>
        <v>103.42107703812991</v>
      </c>
      <c r="G122" s="58">
        <f>G10+G61+G91</f>
        <v>5652300</v>
      </c>
      <c r="H122" s="58">
        <f>H10+H61+H91</f>
        <v>8854547.3300000001</v>
      </c>
      <c r="I122" s="57">
        <f>+H122/G122*100</f>
        <v>156.65388125187977</v>
      </c>
      <c r="J122" s="71"/>
    </row>
    <row r="123" spans="1:10" s="59" customFormat="1" ht="15.75" x14ac:dyDescent="0.2">
      <c r="A123" s="96" t="s">
        <v>69</v>
      </c>
      <c r="B123" s="96"/>
      <c r="C123" s="96"/>
      <c r="D123" s="56">
        <f>D10+D61+D91+D99</f>
        <v>307133510.06999999</v>
      </c>
      <c r="E123" s="56">
        <f>E10+E61+E91+E99</f>
        <v>311916839.65999997</v>
      </c>
      <c r="F123" s="57">
        <f>+E123/D123*100</f>
        <v>101.55741051795677</v>
      </c>
      <c r="G123" s="58">
        <f>G10+G61+G91+G99</f>
        <v>29384468</v>
      </c>
      <c r="H123" s="58">
        <f>H10+H61+H91+H99</f>
        <v>28985040.699999996</v>
      </c>
      <c r="I123" s="57">
        <f>+H123/G123*100</f>
        <v>98.640685616632553</v>
      </c>
      <c r="J123" s="71"/>
    </row>
    <row r="124" spans="1:10" x14ac:dyDescent="0.2">
      <c r="G124" s="7"/>
      <c r="H124" s="7"/>
      <c r="I124" s="7"/>
    </row>
    <row r="126" spans="1:10" x14ac:dyDescent="0.2">
      <c r="D126" s="54"/>
      <c r="E126" s="54"/>
    </row>
    <row r="128" spans="1:10" x14ac:dyDescent="0.2">
      <c r="D128" s="54"/>
      <c r="E128" s="54"/>
    </row>
  </sheetData>
  <mergeCells count="18">
    <mergeCell ref="A122:C122"/>
    <mergeCell ref="A123:C123"/>
    <mergeCell ref="F7:F8"/>
    <mergeCell ref="G7:G8"/>
    <mergeCell ref="H7:H8"/>
    <mergeCell ref="I7:I8"/>
    <mergeCell ref="J7:J8"/>
    <mergeCell ref="B9:I9"/>
    <mergeCell ref="A2:H2"/>
    <mergeCell ref="B3:J3"/>
    <mergeCell ref="D5:E5"/>
    <mergeCell ref="B6:B8"/>
    <mergeCell ref="C6:C8"/>
    <mergeCell ref="D6:F6"/>
    <mergeCell ref="G6:I6"/>
    <mergeCell ref="A7:A8"/>
    <mergeCell ref="D7:D8"/>
    <mergeCell ref="E7:E8"/>
  </mergeCells>
  <pageMargins left="3.937007874015748E-2" right="3.937007874015748E-2" top="0.39370078740157483" bottom="0.39370078740157483" header="0" footer="0"/>
  <pageSetup paperSize="9" scale="8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ВИДАТКИ</vt:lpstr>
      <vt:lpstr>ДОХОДИ (2)</vt:lpstr>
      <vt:lpstr>ВИДАТКИ!Заголовки_для_печати</vt:lpstr>
      <vt:lpstr>'ДОХОДИ (2)'!Заголовки_для_печати</vt:lpstr>
      <vt:lpstr>ВИДАТКИ!Область_печати</vt:lpstr>
      <vt:lpstr>'ДОХОДИ (2)'!Область_печати</vt:lpstr>
    </vt:vector>
  </TitlesOfParts>
  <Company>Інститут Модернізації та Змісту освіти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VINGA-1</dc:creator>
  <cp:lastModifiedBy>ww</cp:lastModifiedBy>
  <cp:lastPrinted>2022-02-17T07:01:54Z</cp:lastPrinted>
  <dcterms:created xsi:type="dcterms:W3CDTF">2021-04-12T05:30:00Z</dcterms:created>
  <dcterms:modified xsi:type="dcterms:W3CDTF">2022-10-03T06:00:21Z</dcterms:modified>
</cp:coreProperties>
</file>